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2975" activeTab="1"/>
  </bookViews>
  <sheets>
    <sheet name="资金明细" sheetId="3" r:id="rId1"/>
    <sheet name="项目明细" sheetId="2" r:id="rId2"/>
  </sheets>
  <definedNames>
    <definedName name="_xlnm._FilterDatabase" localSheetId="1" hidden="1">项目明细!$A$5:$AM$196</definedName>
    <definedName name="_xlnm.Print_Area" localSheetId="1">项目明细!$A$1:$W$197</definedName>
    <definedName name="_xlnm.Print_Titles" localSheetId="1">项目明细!$1:$5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<sst xmlns="http://schemas.openxmlformats.org/spreadsheetml/2006/main" count="1787" uniqueCount="839">
  <si>
    <t>附表1：</t>
  </si>
  <si>
    <t>镇安县2022年度统筹整合财政涉农资金明细表</t>
  </si>
  <si>
    <t>序号</t>
  </si>
  <si>
    <t>财政资金名称</t>
  </si>
  <si>
    <t>国家重点帮扶县预计收到整合资金规模
（万元)</t>
  </si>
  <si>
    <t>计划整合资金规模（万元）</t>
  </si>
  <si>
    <t>备注</t>
  </si>
  <si>
    <t>年初数</t>
  </si>
  <si>
    <t>调整数（年中+补充）</t>
  </si>
  <si>
    <t>一、</t>
  </si>
  <si>
    <t>中央小计</t>
  </si>
  <si>
    <t>中央财政衔接推进乡村振兴补助资金（原中央财政专项扶贫资金）</t>
  </si>
  <si>
    <t>水利发展资金</t>
  </si>
  <si>
    <t>农业生产发展资金</t>
  </si>
  <si>
    <t>林业改革发展资金（不含森林资源管护和相关试点资金）</t>
  </si>
  <si>
    <t>农田建设补助资金</t>
  </si>
  <si>
    <t>农村综合改革转移支付</t>
  </si>
  <si>
    <t>林业草原生态保护恢复资金（草原生态修复治理补助部分）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</si>
  <si>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</si>
  <si>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</si>
  <si>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</si>
  <si>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</si>
  <si>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</si>
  <si>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</si>
  <si>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农业资源及生态保护补助资金（对农民的直接补贴除外）</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</si>
  <si>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</si>
  <si>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</si>
  <si>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</si>
  <si>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</si>
  <si>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</si>
  <si>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</si>
  <si>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</si>
  <si>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</si>
  <si>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</si>
  <si>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</si>
  <si>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</si>
  <si>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</si>
  <si>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四、</t>
  </si>
  <si>
    <t>县级小计</t>
  </si>
  <si>
    <t>五、</t>
  </si>
  <si>
    <t>四级合计</t>
  </si>
  <si>
    <t>镇安县2022年度统筹整合财政涉农资金项目明细表</t>
  </si>
  <si>
    <t>项目名称</t>
  </si>
  <si>
    <t>实施地点</t>
  </si>
  <si>
    <t>建设内容</t>
  </si>
  <si>
    <t>建设
期限</t>
  </si>
  <si>
    <t>预期效益</t>
  </si>
  <si>
    <t>直接受益
建档立卡人口</t>
  </si>
  <si>
    <t>受益总人口</t>
  </si>
  <si>
    <t>资金投入（万元）</t>
  </si>
  <si>
    <t>项目实施单位</t>
  </si>
  <si>
    <t>财政资金
支持环节</t>
  </si>
  <si>
    <t>项目类别</t>
  </si>
  <si>
    <t>资金类别</t>
  </si>
  <si>
    <t>户数
(户)</t>
  </si>
  <si>
    <t>人数
（人）</t>
  </si>
  <si>
    <t>合计</t>
  </si>
  <si>
    <t>财政资金（万元）</t>
  </si>
  <si>
    <t>整合资金（万元）</t>
  </si>
  <si>
    <t>其他资金
（万元）</t>
  </si>
  <si>
    <t>小计</t>
  </si>
  <si>
    <t>中央</t>
  </si>
  <si>
    <t>省级</t>
  </si>
  <si>
    <t>市级</t>
  </si>
  <si>
    <t>县级</t>
  </si>
  <si>
    <t>镇安县旬河水乡罗家营乡村振兴示范区项目（续建）</t>
  </si>
  <si>
    <t>月河镇罗家营村</t>
  </si>
  <si>
    <t>实施水杂果园80亩、板栗园200亩、油菜500亩土地治理、果园改造，配套产业路附属设施及环境整治，资产确权到村</t>
  </si>
  <si>
    <t>1月-6月</t>
  </si>
  <si>
    <t>通过项目实施，改善示范区内整体环境面貌，带动周边89户306人参与务工，其中脱贫户及监测户10户22人，户均增收1500元左右</t>
  </si>
  <si>
    <t>乡村振兴局</t>
  </si>
  <si>
    <t>工程建设环节</t>
  </si>
  <si>
    <t>产业发展</t>
  </si>
  <si>
    <t>乡村振兴</t>
  </si>
  <si>
    <t>2022年小额贷款贴息项目</t>
  </si>
  <si>
    <t>镇安县</t>
  </si>
  <si>
    <t>主要用于脱贫户、监测户2022年扶贫小额贷款和互助资金借款贴息,贴息标准按同期贷款市场报价利率（LPR）执行。</t>
  </si>
  <si>
    <t>1月-12月</t>
  </si>
  <si>
    <t>补贴1011户脱贫户、监测户扶贫贷款利息，解决其产业发展资金短缺问题</t>
  </si>
  <si>
    <t>定额补助</t>
  </si>
  <si>
    <t>茅坪回族镇腰庄河村板栗核桃产业园项目</t>
  </si>
  <si>
    <t>茅坪回族镇腰庄河村</t>
  </si>
  <si>
    <t>板栗核桃产业园配套硬化产业路3.38公里，标准为3.5米宽，厚18厘米。资产确权到村。</t>
  </si>
  <si>
    <t>带动64户，其中脱贫户及监测户12户，发展板栗核桃产业，户均增收1500元</t>
  </si>
  <si>
    <t>达仁镇丽光村魔芋产业园项目</t>
  </si>
  <si>
    <t>达仁镇丽光村</t>
  </si>
  <si>
    <t>魔芋产业园配套产业路2.29公里路基处理及硬化，硬化3.5米宽，厚18厘米。资产确权到村。</t>
  </si>
  <si>
    <t>带动152户，其中脱贫户及监测户37户，发展魔芋产业，户均增收1800元</t>
  </si>
  <si>
    <t>高峰镇渔坪村板栗核桃产业园项目</t>
  </si>
  <si>
    <t>高峰镇渔坪村</t>
  </si>
  <si>
    <t>板栗核桃产业园配套产业路全长2公里，硬化3.5米宽，厚18厘米。资产确权到村。</t>
  </si>
  <si>
    <t>带动37户，其中脱贫户及监测户11户，发展板栗核桃产业，户均增收1000元</t>
  </si>
  <si>
    <t>米粮镇树坪村烤烟产业园项目</t>
  </si>
  <si>
    <t>米粮镇树坪村</t>
  </si>
  <si>
    <t>烤烟产业园配套产业路1.53公，硬化3.5米宽，厚18厘米。资产确权到村。</t>
  </si>
  <si>
    <t>带动73户，其中脱贫户及监测户24户，发展烤烟产业，户均增收2000元</t>
  </si>
  <si>
    <t>回龙镇万寿村烤烟产业园项目</t>
  </si>
  <si>
    <t>回龙镇万寿村</t>
  </si>
  <si>
    <t>烤烟产业园配套3.52公里水泥路硬化，路面宽3.5米，厚18厘米，每500米修建一处错车道。资产确权到村。</t>
  </si>
  <si>
    <t>带动53户，其中脱贫户及监测户18户，发展烤烟产业，户均增收1900元</t>
  </si>
  <si>
    <t>云盖寺镇西华村食用菌产业园项目</t>
  </si>
  <si>
    <t>云盖寺镇西华村</t>
  </si>
  <si>
    <t>食用菌产业园配套产业路1.5公里，硬化3.5米宽，厚18厘米。资产确权到村。</t>
  </si>
  <si>
    <t>带动91户，其中脱贫户及监测户30户，发展食用菌产业，户均增收1300元</t>
  </si>
  <si>
    <t>西口回族镇聂家沟村中药材产业园项目</t>
  </si>
  <si>
    <t>西口回族镇聂家沟村</t>
  </si>
  <si>
    <t>中药材产业园配套产业路修复硬化，班玉芳屋门前至班智水房后0.996公里，路面修复800米，弯道加宽5处，硬化3.5米宽，厚18厘米，产权确权到聂家沟村。</t>
  </si>
  <si>
    <t>促进中药及种植业发展，带动农户72户305人，其中脱贫户34户122人监测户8户29人，发展中药材产业，户均增收1200元</t>
  </si>
  <si>
    <t>月河镇黄土岭村中药材产业园项目</t>
  </si>
  <si>
    <t>月河镇黄土岭村</t>
  </si>
  <si>
    <t>中药材产业园配套产业路2.53公里，硬化3.5米宽，厚18厘米。资产确权到村。</t>
  </si>
  <si>
    <t>带动42户，其中脱贫户及监测户11户，发展中药材产业，户均增收1500元</t>
  </si>
  <si>
    <t>回龙镇宏丰村食用菌产业园项目</t>
  </si>
  <si>
    <t>回龙镇宏丰村</t>
  </si>
  <si>
    <t>食用菌产业园配套产业路3.56公里，硬化3.5米宽，厚18厘米。资产确权到村。</t>
  </si>
  <si>
    <t>带动50户，其中脱贫户及监测户14户，发展食用菌产业，户均增收1300元</t>
  </si>
  <si>
    <t>2022年红仁核桃、稀有品种核桃基地建设项目</t>
  </si>
  <si>
    <t>建设总面积3100亩。其中：红仁核桃建园3050亩，涉及14个镇办32个村；庙沟镇三联村美国薄壳山核桃（品种碧耕源）引种试验示范园50亩。造林成活率达到85%以上。</t>
  </si>
  <si>
    <t>1月-9月</t>
  </si>
  <si>
    <t>受益农户1024户4120人，其中脱贫户（监测户）361户1396人，可带动490名当地劳动力转移就业收入51.81万元</t>
  </si>
  <si>
    <t>林业局</t>
  </si>
  <si>
    <t>直补到户</t>
  </si>
  <si>
    <t>2022年15个示范村脱贫户板栗核桃科管及品牌认证推广项目</t>
  </si>
  <si>
    <t>中合村、宏丰村、新联村、庙沟村、光明村、茅坪村、青树村、正河村、乡中村、桃园村、象园村、朝阳村、罗家营村、蒿坪村、西华村15个示范村，镇安县板栗产业协会、陕西合曼农业科技有限公司</t>
  </si>
  <si>
    <t>156.44万元用于实施永乐街道办中合村、回龙镇宏丰村、铁厂镇新联村、大坪镇庙沟村、米粮镇光明村、茅坪回族镇茅坪村、西口回族镇青树村、高峰镇正河村、青铜关镇乡中村、柴坪镇桃园村、达仁镇象园村、木王镇朝阳村、月河镇罗家营村、庙沟镇蒿坪村、云盖寺镇西华村15个乡村振兴示范村1988户脱贫户（监测户）10429.5亩（板栗6561.2亩、核桃3868.3亩）板栗核桃自主科管，对验收合格的农户进行管护补助；1.84万元给15个示范村每个村配发2套修剪防虫工具。利用中省财政衔接资金50.00万元对镇安板栗产业协会、陕西合曼农业科技有限公司板栗品牌认证推广项目进行补助。</t>
  </si>
  <si>
    <t>受益1988户脱贫户（监测户）6685人，亩均收入500元。</t>
  </si>
  <si>
    <t>产业补助</t>
  </si>
  <si>
    <t>2022年中药材及油用牡丹种植项目</t>
  </si>
  <si>
    <t>镇安县15个镇办</t>
  </si>
  <si>
    <t>投资137.75万元扶持15个镇办脱贫户（监测户）2022年新发展中药材种植3443.7亩；投资62.25万元对带动脱贫户（监测户）10户以上发展中药材产业增收的龙头企业、农民专业合作社、家庭农场、村集体经济组织等经营主体进行扶持；投资50万元对高峰镇银坪村、青山村、渔坪村集中连片的油用牡丹保存面积2094亩进行抚育管护</t>
  </si>
  <si>
    <t>全县15个镇（办）2022年新发展的中药材种植可带动1740户脱贫户（监测户）6452人增收，亩均收入1000元，另外，扶持14个经营主体，预计带动脱贫户、监测户499户，户均收入3000元；高峰镇2094亩油用牡丹抚育管护可带动脱贫户（监测户）96户347人增收，人均收入1000元；</t>
  </si>
  <si>
    <t>西口回族镇东庄村中药材产业园项目</t>
  </si>
  <si>
    <t>西口回族镇东庄村、宝石村</t>
  </si>
  <si>
    <t>中药材产业园配套0.456公里产业路修复（18cm水泥混凝土面层600㎡；18cm无结合料粒料基层600㎡；移栽波形梁护栏72m；修补波形梁护栏40m），确权到村集体。</t>
  </si>
  <si>
    <t>带动400户，其中脱贫户229户、监测户22户，发展中药材、魔芋产业，户均增收580元。</t>
  </si>
  <si>
    <t>交通局</t>
  </si>
  <si>
    <t>永乐街道办杏树坡村核桃产业园项目</t>
  </si>
  <si>
    <t>永乐街道办杏树坡村</t>
  </si>
  <si>
    <t>杏树坡村核桃产业园配套2.897公里产业路修复（清塌方14056.7m³；挖土方3744m³；挖石方578m³；填方2776.3m³；M7.5浆砌片石挡墙17554.1m³；天然砂砾换填1707.6m³；18cm水泥混凝土面层2786.9㎡；18cm无结合料粒料基层2786.9㎡；挖除18cm水泥混凝土面层2702㎡；挖除18cm风华碎石混合料基层2224.5㎡；1-0.75米钢筋混凝土圆管涵2道；1-1.0米钢筋混凝土圆管涵1道；1-4.0米钢筋混凝土盖板涵1道；移栽波形梁884m；修复波形梁860m），确权到村集体。</t>
  </si>
  <si>
    <t>带动379户，其中脱贫户121户、监测户11户，发展核桃、中药材、食用菌产业，户均增收860元。</t>
  </si>
  <si>
    <t>永乐街道办木园村中药材产业园项目</t>
  </si>
  <si>
    <t>永乐街道办木园村</t>
  </si>
  <si>
    <t>木园村中药材产业园配套0.651公里产业路修复（填方970m³；M7.5浆砌片石3440.8m³；18cm水泥混凝土面层435.5m2；18cm无结合料粒料基层435.5m2；挖除18cm水泥混凝土面层435.5m2），确权到村集体。</t>
  </si>
  <si>
    <t>带动509户，其中脱贫户149户、监测户4户，发展中药材、水杂果、食用菌产业，户均增收640元。</t>
  </si>
  <si>
    <t>达仁镇春光村茶叶产业园项目</t>
  </si>
  <si>
    <t>达仁镇春光村</t>
  </si>
  <si>
    <t>春光村茶叶产业园配套0.326公里产业路修复（清塌方330.4m³；M7.5浆砌片石4551.7m³；填方1905.8m³；18cm水泥混凝土面层366.5㎡；18cm无结合料粒料基层346.5㎡；挖除18cm水泥混凝土面层366.5㎡），确权到村集体。</t>
  </si>
  <si>
    <t>带动528户，其中脱贫户171户、监测户27户，发展茶叶、魔芋产业，户均增收800元。</t>
  </si>
  <si>
    <t>青铜关镇月星村蚕桑产业园项目</t>
  </si>
  <si>
    <t>青铜关镇月星村</t>
  </si>
  <si>
    <t>月星村蚕桑产业园配套0.885公里产业路修复（清塌方5375.4m³，M7.5浆砌片石6551.7m³；填方2733.8m³；18cm水泥混凝土面层750㎡；18cm无结合料粒料基层7605㎡），确权到村集体。</t>
  </si>
  <si>
    <t>带动339户，其中脱贫户117户、监测户8户，发展蚕桑、中药材、食用菌产业，户均增收680元。</t>
  </si>
  <si>
    <t>铁厂镇西沟口村核桃产业园项目</t>
  </si>
  <si>
    <t>铁厂镇西沟口村</t>
  </si>
  <si>
    <t>西沟口村核桃产业园配套0.546公里产业路修复（填方925m³；M7.5浆砌片石挡墙2293.5m³；C15片石混凝土护坦295.6m³；18cm水泥混凝土面层379㎡；18cm无结合料粒料基层413㎡；挖除18cm水泥混凝土面层379㎡；挖除18cm风华碎石混合料基层187㎡；1-0.75米钢筋混凝土圆管涵1道；移栽波形梁24m；修复波形梁208m；薄壁式混凝土护栏1.86m³），确权到村集体。</t>
  </si>
  <si>
    <t>带动538户，其中脱贫户259户、监测户6户，发展蚕桑、核桃、食用菌产业，户均增收880元。</t>
  </si>
  <si>
    <t>大坪镇园山村中药材产业园项目</t>
  </si>
  <si>
    <t>大坪镇园山村</t>
  </si>
  <si>
    <t>大坪镇园山村中药材产业园配套6.8公里产业路建设（路基清表1550.4㎡；回填石渣1253.1m³；挖土方7212.3m³；挖石方2550m³；填方1647.8m³；换填288m³；M7.5浆砌片石挡墙936.2m³；15cm水泥混凝土面层9830㎡；15cm无结合料粒料基层12645㎡；18cm砂石路面1307㎡；横向排水管120m；涵洞18道；新建1-16米预应力空心板桥梁一座；加固2-9米钢筋混凝土桥梁一座），确权到村集体。</t>
  </si>
  <si>
    <t xml:space="preserve">带动390户，其中脱贫户92户、监测户6户，发展中药材、食用菌产业，户均增收630元。
</t>
  </si>
  <si>
    <t>春光村茶叶产业园配套0.045公里产业路修复（C25素混凝土170.9m³；C30混凝土36m³；D200圆管52m；M7.5浆砌片石703m³；Φ20钢筋2394.5kg；Φ25钢筋166.6kg；Φ10钢筋222.5kg；天然砂砾回填320m³；单圆柱标志2块；挖基1260m³；M7.5浆砌片石八字墙191m³；C15片石混凝土八字墙121.5m³；），确权到村集体。</t>
  </si>
  <si>
    <t xml:space="preserve">带动528户，其中脱贫户171户、监测户27户，发展板栗、茶叶、魔芋产业，户均增收1000元，
</t>
  </si>
  <si>
    <t>镇安县兰花产业园建设项目（续建）</t>
  </si>
  <si>
    <t>高峰镇正河村</t>
  </si>
  <si>
    <t>建设兰花生产基地20亩，新修产业路520米，砖铺产业路200米，生产步道95米，建设生态大棚4座（合计：7720m²），兰花大棚提升2000平方米、污水管网保护工程480米，电缆埋设320米，供水管网250米，场地围护550米，产权归属镇安县国投公司,确权到集体经济。</t>
  </si>
  <si>
    <t>1月-8月</t>
  </si>
  <si>
    <t>建成后园区兰花种植总规模将达到100万盆，产值达到2亿元，年实现交易额5000万元，通过折股量化、入股分红联农带农模式，增加就业1200人，带动当地595户群众增收，其中脱贫户、监测户82户120人，户均1000元。</t>
  </si>
  <si>
    <t>农业农村局</t>
  </si>
  <si>
    <t>园区建设</t>
  </si>
  <si>
    <t>镇安县岭鸿生态·程家川稻渔养殖综合体项目（续建）</t>
  </si>
  <si>
    <t>西口回族镇岭沟村、青树村</t>
  </si>
  <si>
    <t>改造提升岭沟村一组、二组、三组产业路3.2公里，；改造提升辛家凹至原程家中学产业路250米；改造提升公共厕所3座；在岭沟村二组杨家沟建设岭沟贡米种质资源开发和保护基地20亩，修建进排水设施100余米和田间生产道路800余米，安装围栏600米；在青树村二组柳皮沟为100万袋木耳基地新建200立方蓄水池及配套设施；对岭沟村二组排水渠进行治理400米，渠沿修建1.5米宽生产步道；对青树村十组韩家沟口6亩下湿地、部分水塘回填治理，改造为高标准农田。项目形成的经营性资产确权到镇，公益性资产确权到村。</t>
  </si>
  <si>
    <t>建设贡米种质资源开发和保护基地20亩，能有效促进当地稻米产业发展，带动当地农户100人开展劳务增收，月平均增收1500元。促进稻米产业发展年盈利增收50万元。改造提升产业路3.45公里、公共厕所3个，新建200立方蓄水池及配套设施，治理排水渠400米，农田整治6亩，极大方便了园区及周边群众生产生活，促进稻米、食用菌、水产养殖等产业提质增效，有效带动150人劳务增收，月平均增收1500元。促进食用菌产业发展年盈利增收20万元。项目共带动264人增收，其中脱贫户74人，监测户15人，户年均增收18000元。</t>
  </si>
  <si>
    <t>2022年畜牧养殖补助项目（到户补助项目）</t>
  </si>
  <si>
    <t>全年新增养猪1.53万头、养牛0.11万头、养羊0.49万只、养鸡4.83万只，养蜂0.47万箱</t>
  </si>
  <si>
    <t>带动全县15个镇办9503户脱贫户及监测户发展畜牧养殖项目，户均增收3000元。</t>
  </si>
  <si>
    <t>畜牧中心</t>
  </si>
  <si>
    <t>永乐街道办烤烟产业项目</t>
  </si>
  <si>
    <t>山海、金花等村</t>
  </si>
  <si>
    <t>烤房维修40座，烤房建设30座，烟路建设砂石路长7.5km、宽3.5m。烤房、烟路确权到村集体。</t>
  </si>
  <si>
    <t>带动农户158户，脱贫户、监测户95户349人，户均增收1000元。</t>
  </si>
  <si>
    <t>县特产中心</t>
  </si>
  <si>
    <t>米粮镇烤烟产业项目</t>
  </si>
  <si>
    <t>莲池、江西等村</t>
  </si>
  <si>
    <t>烤房维修60座，烤房建设43座，烟路建设砂石路长8.7km、宽3.5m。烤房、烟路确权到村集体。</t>
  </si>
  <si>
    <t>带动农户260户，脱贫户、监测户186户586人，户均增收1000元。</t>
  </si>
  <si>
    <t>青铜关镇烤烟产业项目</t>
  </si>
  <si>
    <t>青梅、乡中等村</t>
  </si>
  <si>
    <t>烤房维修60座，烤房建设41座，烟路建设砂石路长15.4km、宽3.5m。烤房、烟路确权到村集体。</t>
  </si>
  <si>
    <t>带动农户350户，脱贫户、监测户197户380人，户均增收1000元。</t>
  </si>
  <si>
    <t>大坪镇烤烟产业项目</t>
  </si>
  <si>
    <t>龙池、三义等村</t>
  </si>
  <si>
    <t>烤房维修25座，烤房建设23座，烟路建设砂石路长7.4km、宽3.5m。烤房、烟路确权到村集体。</t>
  </si>
  <si>
    <t>带动农户210户，脱贫户、监测户99户338人，户均增收1000元。</t>
  </si>
  <si>
    <t>铁厂镇烤烟产业项目</t>
  </si>
  <si>
    <t>新民、庄河等村</t>
  </si>
  <si>
    <t>烤房维修8座，烤房建设11座，烟路建设砂石路长4.5km、宽3.5m。烤房、烟路确权到村集体。</t>
  </si>
  <si>
    <t>带动农户82户、脱贫户、监测户32户114人，户均增收1000元。</t>
  </si>
  <si>
    <t>高峰镇烤烟产业项目</t>
  </si>
  <si>
    <t>农科、两河等村</t>
  </si>
  <si>
    <t>烤房维修17座，烤房建设15座，烟路建设砂石路长10.1km、宽3.5m。烤房、烟路确权到村集体。</t>
  </si>
  <si>
    <t>带动农户182户、脱贫户、监测户66户236人，户均增收1000元。</t>
  </si>
  <si>
    <t>月河镇烤烟产业项目</t>
  </si>
  <si>
    <t>益兴、罗家营等村</t>
  </si>
  <si>
    <t>烤房维修30座，烤房建设30座，烟路建设砂石路长6.7km、宽3.5m。烤房、烟路确权到村集体。</t>
  </si>
  <si>
    <t>带动农户150、脱贫户、监测户63户211人，户均增收1000元。</t>
  </si>
  <si>
    <t>庙沟镇烤烟产业项目</t>
  </si>
  <si>
    <t>蒿坪、东沟等村</t>
  </si>
  <si>
    <t>烤房维修40座，烤房建设20座，烟路建设砂石路长5.5km、宽3.5m。烤房、烟路确权到村集体。</t>
  </si>
  <si>
    <t>带动农户160户、脱贫户、监测户94户310人，户均增收1000元。</t>
  </si>
  <si>
    <t>柴坪镇烤烟产业项目</t>
  </si>
  <si>
    <t>安坪、金虎等村</t>
  </si>
  <si>
    <t>烤房维修4座，烤房建设4座，烟路建设砂石路长5.6km、宽3.5m。烤房、烟路确权到村集体。</t>
  </si>
  <si>
    <t>带动农户78户、脱贫户、监测户43户168人，户均增收1000元。</t>
  </si>
  <si>
    <t>回龙镇烤烟产业项目</t>
  </si>
  <si>
    <t>万寿、和坪等村</t>
  </si>
  <si>
    <t>烤房维修10座，烤房建设2座。烤房确权到村集体。</t>
  </si>
  <si>
    <t>带动农户15户、脱贫户、监测户12户40人，户均增收1000元。</t>
  </si>
  <si>
    <t>木王镇烤烟产业项目</t>
  </si>
  <si>
    <t>平安等村</t>
  </si>
  <si>
    <t>烤房维修11座，烤房建设8座，烟路建设1.5km。烟路确权到村集体。</t>
  </si>
  <si>
    <t>带动农户10户、脱贫户、监测户7户28人，户均增收1000元。</t>
  </si>
  <si>
    <t>镇安县烤烟育苗项目</t>
  </si>
  <si>
    <t>永乐街道办栗园村</t>
  </si>
  <si>
    <t>育苗7198㎡。</t>
  </si>
  <si>
    <t>带动脱贫户30户80人，户均增收1000元。</t>
  </si>
  <si>
    <t>永乐街道办食用菌产业发展项目</t>
  </si>
  <si>
    <t xml:space="preserve">
中合村</t>
  </si>
  <si>
    <t>镇安县百菇园种植农民专业合作社发展食用菌32.0185万袋；商洛市丰菇源农业科技有限公司发展食用菌2.637万袋,合计香菇34.6555万袋。陕西永田农业发展有限公司销售补助85万元。</t>
  </si>
  <si>
    <t>新增工作岗位50个，带动脱贫户、监测户35户102人发展食用菌产业，户均增收1500元</t>
  </si>
  <si>
    <t>米粮镇食用菌产业发展项目</t>
  </si>
  <si>
    <t xml:space="preserve">东铺村
欢迎村
水峡村
月明村
丰河村
界河村
</t>
  </si>
  <si>
    <t>镇安县米粮镇农创家园种植香菇2.3万袋；镇安县庆达农业发展有限公司种植香菇3.8万袋；镇安县岩昌农业发展有限公司种植木耳12万袋；镇安县诚智农业发展有限公司种植香菇5.2万袋；月明村股份经济合作社种植香菇11.2158万袋；界河村股份经济合作社种植球盖菇3万袋；东埔村股份经济合作社种植香菇17.4237万袋。合计菌袋54.9395万袋.</t>
  </si>
  <si>
    <t>带动脱贫户、监测户82户229人发展食用菌产业，户均增收900元</t>
  </si>
  <si>
    <t>回龙镇食用菌产业发展项目</t>
  </si>
  <si>
    <t xml:space="preserve">
宏丰村
</t>
  </si>
  <si>
    <t>镇安县回龙镇宏丰村股份经济合作社发展食用菌8.23万袋；镇安县瑞通宏达生态农业有限责任公司加强菌种生产制造，购买羊肚菌菌种，年培养加工羊肚菌菌包100万袋；深化种植设施改造，对原有117个香菇种植大棚进行改造；购置羊肚菌生产设备、烘干设备6台（套）；新建冷库500立方米。</t>
  </si>
  <si>
    <t>带动农户49户，脱贫户、监测户14户52人发展食用菌产业，户均增收1500元</t>
  </si>
  <si>
    <t>大坪镇食用菌产业发展项目</t>
  </si>
  <si>
    <t>庙沟村
龙湾村
黑窑沟村
大坪镇政府</t>
  </si>
  <si>
    <t>镇安县大坪镇龙湾村股份经济合作社种植羊肚菌8.32亩；大坪镇龙湾村合作社提升改造213个钢架大棚及配套制棒设施；购置烘干设备；陕西秦亨润农业发展有限公司发展木耳38万袋；镇安县大坪镇龙湾村股份经济合作社发展香菇12.7599万袋。
菌袋合计：59.0799万袋。</t>
  </si>
  <si>
    <t>带动脱贫户、监测户61户178人发展食用菌产业，户均增收900元</t>
  </si>
  <si>
    <t>高峰镇食用菌产业发展项目</t>
  </si>
  <si>
    <t xml:space="preserve">正河村
</t>
  </si>
  <si>
    <t>镇安县原木童种植农民专业合作社发展香菇27.8万袋</t>
  </si>
  <si>
    <t>带动脱贫户、监测户20户58人发展食用菌产业，户均增收900元</t>
  </si>
  <si>
    <t>茅坪回族镇食用菌产业发展项目</t>
  </si>
  <si>
    <t xml:space="preserve">
峰景村
茅坪村
元坪村
腰庄河村
五福村</t>
  </si>
  <si>
    <t>镇安县茅坪回族镇峰景村股份经济合作社种植木耳6万袋；镇安县茅坪回族镇茅坪村股份经济合作社种植木耳16万袋；镇安县盛佳农业发展有限公司种植木耳10万袋；茅坪回族镇腰庄河村股份经济合作社种植木耳5万袋；镇安县金泰福种植专业合作社种植木耳15.2万袋。菌袋合计：52.2万袋。</t>
  </si>
  <si>
    <t>带动脱贫户、监测户47户163人发展食用菌产业，户均增收900元</t>
  </si>
  <si>
    <t>庙沟镇食用菌产业发展项目</t>
  </si>
  <si>
    <t xml:space="preserve">
蒿坪村</t>
  </si>
  <si>
    <t>镇安县博奥种植专业合作社种植羊肚菌5万袋；镇安县庙沟镇蒿坪村股份经济合作社种植羊肚菌8万袋。菌袋合计：13万袋。</t>
  </si>
  <si>
    <t>带动脱贫户、监测户10户32人发展食用菌产业，户均增收900元</t>
  </si>
  <si>
    <t>木王镇食用菌产业发展项目</t>
  </si>
  <si>
    <t xml:space="preserve">坪胜村     米粮寺村 </t>
  </si>
  <si>
    <t>陕西瑞泰恒丰农业发展有限公司种植香菇45万袋，补助22.5万元，购置自动智能烘干设备1台，补助10万元；乐宏斌种植香菇3万袋；樊兴兵种植羊肚菌1万袋；乐息峰种植羊肚菌2万袋；张永沛种植羊肚菌3万袋；陕西瑞泰恒丰农业发展有限公司改造升级50个钢构大棚；恒温养菌室5间；配套提升加工和种植基地的基础设施；香菇生产包装生产线1条。菌袋合计：54万袋。</t>
  </si>
  <si>
    <t>带动脱贫户、监测户38户110人发展食用菌产业，户均增收900元</t>
  </si>
  <si>
    <t>青铜关镇食用菌产业发展项目</t>
  </si>
  <si>
    <t>青梅村</t>
  </si>
  <si>
    <t>镇安县银梅种植专业合作社发展香菇18.8万袋。</t>
  </si>
  <si>
    <t>带动脱贫户、监测户16户35人发展食用菌产业，户均增收900元</t>
  </si>
  <si>
    <t>铁厂镇食用菌产业发展项目</t>
  </si>
  <si>
    <t xml:space="preserve">新民村
姬家河村
西沟口村
新联村
</t>
  </si>
  <si>
    <t>马垚翼种植香菇6万袋；郭昌海种植香菇5.8万袋；雷学平种植香菇5万袋；羊肚菌2万袋；彭义秀种植香菇7.2万袋；程玉林种植香菇4.1万袋；镇安县铁厂镇金雨伞食用菌家庭农场种植香菇10.8万袋；黄朝银种植香菇7万袋。镇安县银昌种植农民专业合作社修建灭菌灶一座；购买拌料机、装袋机、扎口机、灭菌锅炉等菌棒制棒设备一套；购买三轮车、架子床、水泵、烘干机等生产机械。商洛市峰顺安装饰工程有限公司改造产业园排水系统，增加直径200排水管道100米，新建雨水沉井10个；增加大棚遮阴网500平方米；扩建大棚进出通道，硬化路面150平方米；实现产业生产机械化，改善工人生产环境。菌袋合计：47.9万袋。</t>
  </si>
  <si>
    <t>带动脱贫户、监测户74户204人发展食用菌产业，户均增收900元</t>
  </si>
  <si>
    <t>西口回族镇食用菌产业发展项目</t>
  </si>
  <si>
    <t xml:space="preserve">长发村
农丰村
岭沟村
</t>
  </si>
  <si>
    <t>镇安县星辰种植农民专业合作社木耳4.2万袋；镇安县西口回族镇岭沟村股份经济合作社木耳3万袋；镇安县西口回族镇长发村股份经济合作社木耳4万袋。菌袋合计：11.2万袋。</t>
  </si>
  <si>
    <t>带动脱贫户、监测户12户29人发展食用菌产业，户均增收900元</t>
  </si>
  <si>
    <t>云盖寺镇食用菌产业发展项目</t>
  </si>
  <si>
    <t>黑窑沟村
东洞村
岩湾村
西洞村
金钟村
西华村</t>
  </si>
  <si>
    <t xml:space="preserve">镇安县锄禾农业发展有限公司种植茶树菇59.8万袋；镇安县秦绿苑家庭农场种植木耳200万袋，滑子菇20万袋；云盖寺镇西洞村股份经济合作社种植木耳20万袋；镇安县云盖寺镇东洞村股份经济合作社种植木耳20.2万袋；镇安县黑窑沟村股份经济合作社种植木耳30.6万袋；镇安县云盖寺镇金钟村股份经济合作社种植木耳31万袋；镇安县岩湾村股份经济合作社发展香菇18万袋。陕西恒泰乐农业发展有限公司发展毛慈菇母种种植基地6亩及育苗基地15亩；研发毛慈菇种子伴生菌，年产菌种2万袋。菌袋合计：401.6万袋。镇安县秦绿食品有限公司获得省级龙头企业奖补10万元，获得国家绿色食品认证奖补5万元，镇安县秦绿苑家庭农场获得省级示范家庭农场奖补3万元。
</t>
  </si>
  <si>
    <t>带动脱贫户、监测户353户1114人发展食用菌产业，户均增收900元</t>
  </si>
  <si>
    <t>镇安县食用菌产业经营主体发展项目</t>
  </si>
  <si>
    <t>云盖寺镇西华村、永乐街道办中合村</t>
  </si>
  <si>
    <t>镇安县秦绿食品有限公司改造建筑面积1640㎡，建设年加工500吨木耳深加工产品生产线1条，加工塔式种植架10770套、养菌架1040套，改造完成木耳种植基地200亩；陕西永田农业发展有限公司新购置食用菌锅炉，灭菌设备2套，配套菌袋生产设施设备10余台（套），新建-30℃低温速冻冷库一座；并于镇安县高峰镇新建标准化食用菌种植大棚50个，食用菌烘干车间一座。项目补助严格按照《镇安县防止因灾因疫返贫致贫三十条措施》《镇安县实施乡村振兴战略农业产业扶持办法》补助标准执行。</t>
  </si>
  <si>
    <t>带动脱贫户、监测户100户280人发展食用菌产业，户均增收900元</t>
  </si>
  <si>
    <t>镇安县食用菌产业设施设备项目</t>
  </si>
  <si>
    <t>大坪镇庙沟村、云盖寺镇工业园区</t>
  </si>
  <si>
    <t>商洛市丰菇源农业发展有限公司建设4工位全自动生产线、灭菌系统2套、不锈钢灭菌架120套、全自动香菇烘干机1套；陕西瑞通菇星农林科技有限公司年产20万吨食用菌加工包装生产线1条及配套的冷库等。园区水电设施配套建设。项目补助严格按照《镇安县防止因灾因疫返贫致贫三十条措施》《镇安县实施乡村振兴战略农业产业扶持办法》补助标准执行。</t>
  </si>
  <si>
    <t>带动50户农户150人（其中一般农户27户，脱贫户23户）发展食用菌产业，户均增收900元</t>
  </si>
  <si>
    <t>达仁镇茶叶发展项目</t>
  </si>
  <si>
    <t>达仁镇八个村</t>
  </si>
  <si>
    <t>1.移栽950亩，低产茶园改造10720亩，建茶厂1座，扩建7座，新建茶厂中使用衔接资金形成的固定资产确权到村集体；2.镇安县老屋场茶叶专业合作社标准化茶园建设项目：新建标准化奶白茶茶园200亩，土地整理200亩，采购奶白茶苗80万株；修建蓄水池3座（80-100立方米/座）；铺设饮水管道5000米；新修生产观光道路1300米。3.镇安县胜松茶业专业合作社2022年茶叶产业项目：改造低产茶园1200亩，新建标准化茶园300亩；引进190万株无性系良种茶苗“中茶108”；购置茶叶有机肥50吨。4.镇安县农韵茶叶专业合作社标准化茶园建设项目：改造低产茶园100亩；新建标准化茶园30亩。</t>
  </si>
  <si>
    <t>预期可带动农户688户2145人，脱贫户、监测户980人，人均可增收800元。</t>
  </si>
  <si>
    <t>柴坪镇茶叶发展项目</t>
  </si>
  <si>
    <t>柴坪镇</t>
  </si>
  <si>
    <t>低产茶园改造2000亩，提升改造茶厂1座，新建茶厂中使用乡村振兴形成的固定资产确权到村集体</t>
  </si>
  <si>
    <t>预期可带动农户150户525人，脱贫户、监测户220人，人均可增收800元。</t>
  </si>
  <si>
    <t>月河镇茶叶发展项目</t>
  </si>
  <si>
    <t>月河镇</t>
  </si>
  <si>
    <t>点播400亩，低产茶园改造1000亩，提升改造茶厂1座，新建茶厂中使用乡村振兴形成的固定资产确权到村集体</t>
  </si>
  <si>
    <t>预期可带动农户125户501人，脱贫户、监测户210人，人均可增收800元。</t>
  </si>
  <si>
    <t>青铜关镇茶叶发展项目</t>
  </si>
  <si>
    <t>青铜关镇</t>
  </si>
  <si>
    <t>低产茶园改造500亩</t>
  </si>
  <si>
    <t>预期可带动农户132户528人，脱贫户、监测户290人，人均可增收800元。</t>
  </si>
  <si>
    <t>木王镇茶叶发展项目</t>
  </si>
  <si>
    <t>木王镇</t>
  </si>
  <si>
    <t>预期可带动农户22户104人，脱贫户、监测户58人，人均可增收800元。</t>
  </si>
  <si>
    <t>茶叶溯源基地建设项目</t>
  </si>
  <si>
    <t>柴坪镇余师村、桃园村，青铜关镇乡中村、达仁镇双河村、农光村、象园村</t>
  </si>
  <si>
    <t>柴坪镇桃园村镇安县象园雾芽老旧基地提升改造建设项目，种苗种植及定补植工程、土壤治理工程及茶园管护工程申请补助资金50万元；达仁镇象园村达仁镇象园村茶叶产业扶贫示范基地项目，改造建设100亩标准化茶园，加固条田、下桩低剪，新建人行阶梯步道300米，修建安全护栏300米，修建休息凉亭1个，长廊70平方米，配套自动化灌溉设施建设，栽种桃树苗400棵工程，申请补助资金28.6万元；青铜镇乡中村新建200亩标准化茶叶种植基地建设项目，新建200亩茶叶基地、修建产业道路1800米、购置农机具灌溉设施18台（套），申请补助资金50万元；达仁镇双河村镇安县康盛茶叶有限公司茶叶种植加工销售一体化项目，新购置揉捻机、提香机、萎调槽等机械设备一套、 低产茶园改造200亩、茶叶产业信息化建设、品牌宣传及茶叶种植培训，申请补助资金20万元；柴坪镇余师村镇安县100亩茶叶溯源基地建设项目，建设标准化溯源茶叶基地100亩，修建供采茶人员进出茶园和护理茶园时使用的人行步道，宽约1-2m沙土路3公里100亩溯源茶园基地修剪、清灌、除草，申请补助资金20万元；达仁镇农光村镇安县春香园茶叶专业合作社茶叶初制厂设备更新及茶园提升项目，茶叶初制加工厂设备更新、厂房扩建（28平方米）、茶园改造提升500亩、新建茶叶摊凉场地50平方米，申请补助资金30万元</t>
  </si>
  <si>
    <t>预期可带动农户180户550人，带动脱贫户、监测户79户185人，人均可增收800元。</t>
  </si>
  <si>
    <t>米粮镇蚕桑产业项目</t>
  </si>
  <si>
    <t>青泥村、丰河村、月明村</t>
  </si>
  <si>
    <t>小蚕集中共育1166张，蚕具物资补贴</t>
  </si>
  <si>
    <t>带动农户112户，83户脱贫户发展蚕桑产业，户均增收2000元</t>
  </si>
  <si>
    <t>青铜关镇蚕桑产业项目</t>
  </si>
  <si>
    <t>东坪村、丰收村、铜关村</t>
  </si>
  <si>
    <t>小蚕集中共育1100张，蚕具物资补贴</t>
  </si>
  <si>
    <t>带动农户99户，65户脱贫户发展蚕桑产业，户均增收2000元</t>
  </si>
  <si>
    <t>大坪镇蚕桑产业项目</t>
  </si>
  <si>
    <t>庙沟村、旗帜村</t>
  </si>
  <si>
    <t>小蚕集中共育307张，养蚕室750平方米，蚕具物资补贴</t>
  </si>
  <si>
    <t>达仁镇蚕桑产业项目</t>
  </si>
  <si>
    <t>春光村、丽光村、双河村、枫坪村、玉泉村</t>
  </si>
  <si>
    <t>小蚕集中共育3250张，养蚕工厂5768.52平方米，共育室10间，蚕具物资补贴</t>
  </si>
  <si>
    <t>带动农户343户，191脱贫户发展蚕桑产业，户均增收2000元</t>
  </si>
  <si>
    <t>高峰镇蚕桑产业项目</t>
  </si>
  <si>
    <t>青山村</t>
  </si>
  <si>
    <t>小蚕集中共育102张</t>
  </si>
  <si>
    <t>带动农户5户，11户脱贫户发展蚕桑产业，户均增收2000元</t>
  </si>
  <si>
    <t>柴坪镇蚕桑产业项目</t>
  </si>
  <si>
    <t>金虎村、建国村、向阳村、东瓜村、桃园村、石湾村</t>
  </si>
  <si>
    <t>小蚕集中共育2700张，养蚕工厂268.44平方米，蚕具物资补贴</t>
  </si>
  <si>
    <t>带动农170户，191户脱贫户发展蚕桑产业，户均增收2000元</t>
  </si>
  <si>
    <t>木王镇蚕桑产业项目</t>
  </si>
  <si>
    <t>朝阳村</t>
  </si>
  <si>
    <t>小蚕集中共育160张，养蚕工厂720平方米</t>
  </si>
  <si>
    <t>带动农户46户，46户脱贫户发展蚕桑产业，户均增收2000元</t>
  </si>
  <si>
    <t>月河镇蚕桑产业项目</t>
  </si>
  <si>
    <t>先锋村</t>
  </si>
  <si>
    <t>小蚕集中共育100张</t>
  </si>
  <si>
    <t>带动农户23户，4户脱贫户发展蚕桑产业，户均增收2000元</t>
  </si>
  <si>
    <t>庙沟镇蚕桑产业项目</t>
  </si>
  <si>
    <t>蒿坪村、五四村、五一村、三联村、中坪村</t>
  </si>
  <si>
    <t>小蚕集中共育2000张，养蚕工厂911平方米</t>
  </si>
  <si>
    <t>带动农户233户，167户脱贫户发展蚕桑产业，户均增收2000元</t>
  </si>
  <si>
    <t>永乐街道办魔芋产业项目</t>
  </si>
  <si>
    <t>金花村、木园村、栗园村、山海村等</t>
  </si>
  <si>
    <t>新建魔芋439.5亩</t>
  </si>
  <si>
    <t>带动脱贫户、监测户222户665人，户均增收1500元</t>
  </si>
  <si>
    <t>米粮镇魔芋产业项目</t>
  </si>
  <si>
    <t>八一村、水峡村、丰河村、联盟村等</t>
  </si>
  <si>
    <t>新建魔芋689.1亩</t>
  </si>
  <si>
    <t>带动脱贫户、监测户557户1671人，户均增收1500元</t>
  </si>
  <si>
    <t>青铜关镇魔芋产业项目</t>
  </si>
  <si>
    <t>兴隆村、旬河村、阳山村、铜关村等</t>
  </si>
  <si>
    <t>新建魔芋144亩</t>
  </si>
  <si>
    <t>带动脱贫户、监测户104户312人，户均增收1500元</t>
  </si>
  <si>
    <t>茅坪回族镇魔芋产业项目</t>
  </si>
  <si>
    <t>腰庄河村红光村、五福村等</t>
  </si>
  <si>
    <t>新建魔芋59.5亩</t>
  </si>
  <si>
    <t>带动脱贫户、监测户75户225人，户均增收1500元</t>
  </si>
  <si>
    <t>大坪镇魔芋产业项目</t>
  </si>
  <si>
    <t>凤凰村、芋园村、三义村、小河子村等</t>
  </si>
  <si>
    <t>新建魔芋76.6亩</t>
  </si>
  <si>
    <t>带动脱贫户、监测户68户204人，户均增收1500元</t>
  </si>
  <si>
    <t>达仁镇魔芋产业项目</t>
  </si>
  <si>
    <t>春光村、丽光村、枫坪村、双河村等</t>
  </si>
  <si>
    <t>新建魔芋400亩，双河村魔芋基地建设330亩</t>
  </si>
  <si>
    <t>带动脱贫户、监测户285户795人，户均增收1500元</t>
  </si>
  <si>
    <t>柴坪镇魔芋产业项目</t>
  </si>
  <si>
    <t>石湾村、金虎村、和睦村、向阳村等</t>
  </si>
  <si>
    <t>新建魔芋495.8亩</t>
  </si>
  <si>
    <t>带动脱贫户、监测户310户930人，户均增收1500元</t>
  </si>
  <si>
    <t>木王镇魔芋产业项目</t>
  </si>
  <si>
    <t>朝阳村、平安村、坪胜村、长坪村等</t>
  </si>
  <si>
    <t>新建魔芋1141.8亩，魔芋基地建设1100亩</t>
  </si>
  <si>
    <t>带动脱贫户、监测户631户1598人，户均增收1500元</t>
  </si>
  <si>
    <t>月河镇魔芋产业项目</t>
  </si>
  <si>
    <t>先锋村、太白庙村、益兴村、川河村等</t>
  </si>
  <si>
    <t>新建魔280.8亩</t>
  </si>
  <si>
    <t>带动脱贫户、监测户192户576人，户均增收1500元</t>
  </si>
  <si>
    <t>庙沟镇魔芋产业项目</t>
  </si>
  <si>
    <t>中坪村、五四村、三联村等</t>
  </si>
  <si>
    <t>新建魔芋361.2亩</t>
  </si>
  <si>
    <t>带动脱贫户、监测户268户804人，户均增收1500元</t>
  </si>
  <si>
    <t>镇安县魔芋产业经营主体培育项目</t>
  </si>
  <si>
    <t>镇安县大坪镇、木王镇</t>
  </si>
  <si>
    <t>镇安县宁晨农业发展有限公司在木王镇平安村新增芋种基地80亩，新增林下套种魔芋100亩及新增魔芋初加工烘干设备2台，申请补助资金20万元；陕西天池菱钰农业发展有限公司在大坪镇小河子村购置鄂魔芋一号1代种45吨，创建标准魔芋种芋繁殖基地360亩，申请补助资金30万元，项目补助严格按照《镇安县防止因灾因疫返贫致贫三十条措施》《镇安县实施乡村振兴战略农业产业扶持办法》补助标准执行。</t>
  </si>
  <si>
    <t>宁晨公司平安村新增芋种基地项目建设带联农户35户，其中25户农户通过务工收益、10户脱贫户通过土地收益；天池菱钰在小河子村项目联带农户20余户，长期用工30余人，人均增收1000元</t>
  </si>
  <si>
    <t>高峰镇渔坪村大棚蔬菜种植项目</t>
  </si>
  <si>
    <t>渔坪村</t>
  </si>
  <si>
    <t>流转土地5.5亩，建设标准化蔬菜大棚4个；修建灌溉设施，安装电力设备</t>
  </si>
  <si>
    <t>1-12月</t>
  </si>
  <si>
    <t>带动脱贫户、监测户10户，户均增收10000元</t>
  </si>
  <si>
    <t>镇安县5000亩油菜水稻轮作基地建设及产品加工项目</t>
  </si>
  <si>
    <t>月河镇西川、川河、罗家营、先锋、黄土岭等5个村</t>
  </si>
  <si>
    <t>建立油菜水稻轮作基地5200亩，其中：核心示范区200亩、辐射带动区5000亩。修建基地产业路500米，购置轮式拖拉机、旋耕机、秸秆还田机、灌溉设备、除草机、平地机、打浆机等生产和加工设备16台（套）。积极开展“油菜-水稻”轮作技术指导培训。</t>
  </si>
  <si>
    <t>巩固脱贫成果，联带脱贫户51户165人，一般农户500户1500余人，通过土地流转、基地务工、物资补助等措施增加收入，户均增收1000元；以分红、租金等形式向村集体上缴收益，增加村集体收入，实现产业增效、企业壮大和联农带农有机结合，协同发展。</t>
  </si>
  <si>
    <t>2022年少数民族特色产业发展科技创新和成果转化项目</t>
  </si>
  <si>
    <t>西口回族镇、茅坪回族镇</t>
  </si>
  <si>
    <t>加快陕南白山羊种质资源保护，支持1个保种场，优化饲养技术，增加设施设备5台套，优化饲养技术，完善饲草饲料配方，支持1个改良站建设，增加液氮罐2个，输精枪2个，仪器2台，种羊2只，扩建改良室300㎡，推进牛羊良种繁育体系建设，推进牛羊良种繁育体系建设。</t>
  </si>
  <si>
    <t>改良牛50头，改良羊300只，带农益农20人，脱贫户5人、监测户2人，户均增收2000元。</t>
  </si>
  <si>
    <t>2022年少数民族特色产业发展牛羊标准化舍饲养殖和水产养殖提升项目</t>
  </si>
  <si>
    <t>改造和新建标准化圈舍5000㎡，增加饲草饲料加工设备10台套，引进种畜20头只，人工种草2000亩,小龙虾翻塘100亩，更新换氧设备2套,鱼塘安装换氧设备2套。</t>
  </si>
  <si>
    <t>2022年度</t>
  </si>
  <si>
    <t>用于购买设备、改造提升标准化圈舍所补助的资金形成的产权属村集体所有,带动102人增收，其中脱贫户30人、监测户7人发展牛羊养殖项目，户均增收1200元.</t>
  </si>
  <si>
    <t>少数民族80、乡村振兴22</t>
  </si>
  <si>
    <t>2022年少数民族特色产业发展牛羊屠宰和牛羊肉产品深加工项目</t>
  </si>
  <si>
    <t>西口回族镇、茅坪回族镇、永乐街道办</t>
  </si>
  <si>
    <t>改造提升县城牛羊屠宰场，支持企业新增牛羊肉泡馍和水饺生产线1套。西口回族镇聂家沟村牛羊定点屠宰场占地面积665平方米，新修羊圈1间、牛圈1间，改造提升排水系统，确保不造成环境污染。</t>
  </si>
  <si>
    <t>带农益农70人，脱贫户20人，监测户5人，户均增收2400元。</t>
  </si>
  <si>
    <t>2022年少数民族特色产业发展北阳山牌牛羊肉产品溯源体系建设和产品营销项目</t>
  </si>
  <si>
    <t>西口回族镇、茅坪回族镇、西安市、镇安县城</t>
  </si>
  <si>
    <t>在西安创建特色品牌牛羊肉产品旗舰店100㎡，建立产品溯源体系，安装展销设备，安装溯源信息智能设备10套（其中监控设备6套），溯源触摸视频设备1套，实施二维码和农产品合格证制度，建立农产品监管信息系统，在县城创建少数民族特色产品示范店40㎡。</t>
  </si>
  <si>
    <t>带农益农140人，脱贫户45人，监测户10人，户均增收3000元。</t>
  </si>
  <si>
    <t>2022年少数民族特色产业发展品牌建设项目</t>
  </si>
  <si>
    <t>西口回族镇、茅坪回族镇、镇安县城</t>
  </si>
  <si>
    <t>支持我县少数民族企业和合作社加快产品认证，对取得国家级经营品牌的企业和合作社补助5万元，取得省级经营品牌的企业和合作社补助3万元，项目严格按照《镇安县防止因灾因疫返贫致贫三十条措施》《镇安县实施乡村振兴战略农业产业扶持办法》补助标准执行。</t>
  </si>
  <si>
    <t>按照有关文件要求，奖补资金直接到经营主体,带农益农8人，脱贫户2人，户均增收2200元。</t>
  </si>
  <si>
    <t>月河镇黄土岭村村集体经济项目</t>
  </si>
  <si>
    <t>规划建设天麻加工厂一个、占地面积4.3亩，车间占地面积2100平米，年处理天麻3000吨，产权归村集体所有。（新建150吨冷库一个，洗麻机3台、切片机3台、烘干机3台、锅炉3台、装袋机3台、接种箱6台、滑轮车6辆、生产用筐1000个。）</t>
  </si>
  <si>
    <t>带动农户285户，其中脱贫户120户，实现戸均增收3000元</t>
  </si>
  <si>
    <t>村集体经济财政补助</t>
  </si>
  <si>
    <t>西口回族镇石景村华山松产业园项目</t>
  </si>
  <si>
    <t>西口回族镇  
石景村</t>
  </si>
  <si>
    <t>石景村华山松产业园配套产业路，硬化宽3.0 米，长度1.5 公里,厚度18cm，产权确权到石景村。</t>
  </si>
  <si>
    <t>2月-12月</t>
  </si>
  <si>
    <t>促进1500亩华山松产业发展，受益农户29户81人,其中脱贫户13户35人，监测户2户3人，户均年增收2000元。</t>
  </si>
  <si>
    <t>统战部</t>
  </si>
  <si>
    <t>少数民族</t>
  </si>
  <si>
    <t>茅坪回族镇峰景村花椒产业园项目</t>
  </si>
  <si>
    <t>茅坪回族镇峰景村</t>
  </si>
  <si>
    <t>峰景村花椒产业园配套产业路，长2.128公里、宽3米、厚18厘米，确权到村集体。</t>
  </si>
  <si>
    <t>辐射带动发展花椒100亩、香椿100亩，带动农户33户种植花椒、香椿，其中脱贫户16户，户均增收2000元。</t>
  </si>
  <si>
    <t>茅坪回族镇红光村烤烟产业园项目</t>
  </si>
  <si>
    <t>茅坪回族镇红光村</t>
  </si>
  <si>
    <t>红光村烤烟产业园配套产业路，长1.8公里、宽3.5 米、厚18厘米，确权到村集体。</t>
  </si>
  <si>
    <t>改善635人生产和生活条件，推动烤烟、牧草种植、牛羊养殖、中药材种植4个产业，带动27户种植牧草、中药材、牛羊养殖，其中脱贫户15户，户均增收5000元。</t>
  </si>
  <si>
    <t>发展村级集体经济</t>
  </si>
  <si>
    <t>树坪村</t>
  </si>
  <si>
    <t>拟建项目基本情况：计划投资76万元，其中中央扶持资金50万元，村集体自筹26万元，扩建树坪村就业工厂，在二组河坪建设特色产业（香10万把、表5000袋、蜡烛5万对）加工包装销售区。</t>
  </si>
  <si>
    <t>4月-12月</t>
  </si>
  <si>
    <t>平均带动30人脱贫户和监测户务工，人均增收3000元；受益脱贫人口671人，带动周边72户农户稳定增收。</t>
  </si>
  <si>
    <t>整合资金</t>
  </si>
  <si>
    <t>万寿村</t>
  </si>
  <si>
    <t>根据前期镇村调查，镇安县盛世志杨养殖专业合作社主要从事农业生产经营，该合作社经营状态良好，实力雄厚，回龙镇万寿村将统筹整和财政涉农资金50万元入股至该合作社。</t>
  </si>
  <si>
    <t>采取入股分红模式，由镇安县盛世志杨养殖专业合作社实行固定分红，分红率占投入资金总额的8%，合同期三年，村集体经济年收益4万元，合同期满后成本归村集体所有。</t>
  </si>
  <si>
    <t>聂家沟村</t>
  </si>
  <si>
    <t>与商洛博群瑶杭制衣厂合作经营加工浴服，村集体经济年收入1.5万元。</t>
  </si>
  <si>
    <t>项目建成后，形成固定资产，以委托经营模式，平均带动30人脱贫户和监测户务工，人均增收3000元；项目受益户392户15l7人，其中脱贫139户486人，监测户8户39人。</t>
  </si>
  <si>
    <t>丽光村</t>
  </si>
  <si>
    <t>计划新建年加工干茶6吨的茶叶加工厂一处，总投资54.88万元。拟建厂房320平方米，厂区硬化120平方米，电路组装改造，铺设排水管道150米；购买茶叶加工设备6csF一80型高热风杀青机1套，6cLZ18槽理条机3台，6cR一50揉捻机2台，6CCB-100ZD单锅扁茶机4台，6CS50W一5冷却输送机1台，6csp-60瓶式杀青炒干机2台，6CHB-3茶叶烘干机1台，6CCP-110瓶式炒干机1台，6csp-60鲜叶分选机2台，6cxt鲜叶提升机1台、50柴火滚筒杀青机1台、冷却机1台，完成所有设备安装</t>
  </si>
  <si>
    <t>由丽光村股份经济合作社投资筹建，茶厂建成后，委托镇安县泡桐树湾茶叶专业合作社负责经营，平均带动30人脱贫户和监测户务工，人均增收3000元；项目受益户251户798人，其中脱贫户、监测户76户235人。</t>
  </si>
  <si>
    <t>腰庄河村</t>
  </si>
  <si>
    <t>为降低投资风险，保障村集体稳定收益，该村按照集体经济发展“固定收益型模式”，将50万元集体经济发展资金入股到县农业龙头企业镇安县雪樱花魔芋制品有限公司，签订入股分红协议，村集体按8%比例分红</t>
  </si>
  <si>
    <t>平均带动30人脱贫户和监测户务工，人均增收3000元；项目受益户20户91人，其中脱贫户116户363人，监测户1户2人。</t>
  </si>
  <si>
    <t>黄土岭村</t>
  </si>
  <si>
    <t>拟投资230万元，其中中央扶持资金50万元，县乡村振兴180万元，建设年加工3000吨天麻初选厂1个。资金用于建设基础设施建设（三通一平），80万元；厂房1500平米，85万元；购买烘干机，洗麻机，切片机，50万元，冷库一座15万元等。</t>
  </si>
  <si>
    <t>项目建成后，按委托经营模式，平均带动30人脱贫户和监测户务工，人均增收3000元；项目受益户338户1247人，其中脱贫户159户461人，监测户3户11人。</t>
  </si>
  <si>
    <t>1. 拟建项目概况：计划建设康养综合体渔业公园：占地36亩，总投资5000万元，中央扶持资金50万，陕西聚元康润农业发展有限公司投资资金4950万元。</t>
  </si>
  <si>
    <t>项目建成后，形成资产确权移交到村集体经济组织，平均带动30人脱贫户和监测户务工，人均增收3000元；项目受益户107户363人，其中脱贫户95户313人，监测户12户50人。</t>
  </si>
  <si>
    <t>银坪村</t>
  </si>
  <si>
    <t>根据前期尽职调查商洛铁旺再生资源回收有限公司主要从事:再生资源回收（除生产性废旧金属）、再生资源加工、再生资源销售等。注册资金300万元公司运行良好，实力强。银坪村将50万元财政资金入股商洛铁旺再生资源回收有限公司，计划2022年8月签订入股分红合同并完善相关手续，合同期限为三年，每年分红收益4元，每年12月31日前将分红资金打入村集体账户</t>
  </si>
  <si>
    <t xml:space="preserve">
每年村集体收入4万元其中的80%主要用于向脱贫户、监测户支付公益岗位工资及小型公益项目建设。20%用于村集体扩大收入。同时带动10户脱贫户在企业长期务工，增加稳定收入</t>
  </si>
  <si>
    <t>石湾村</t>
  </si>
  <si>
    <t>石湾村村将50万元财政资金入股到镇安县鸿德批发部，年分红4万元。</t>
  </si>
  <si>
    <t>项目建成后，形成资产确权移交到村集体经济组织，平均带动30人脱贫户和监测户务工，人均增收3000元；项目受益户460户1500人，其中脱贫户231户738人，监测户20户57人。</t>
  </si>
  <si>
    <t>旗帜村</t>
  </si>
  <si>
    <t>（1）连翘种植基地200亩，投资18万元，资金用于购买种苗15万元，购买化肥3万元；（2）对现有桑园150亩进行科管，投资2万元购买化肥。（3）拟组建农机服务队，为镇安县东片区发展烤烟、蚕桑产业及种粮大户土地撂荒复耕提供农机服务，投资30万元购买50马力旋耕机2台、微耕机10台、60型号型挖掘机1台等农机具。项目总投资50万元，项目资金为中央扶持资金。</t>
  </si>
  <si>
    <t>村集体建设管理，农户参与经营，平均带动30人脱贫户和监测户务工，人均增收3000元；项目受益户337户1219人，其中脱贫户115户316人，监测户4户14人。</t>
  </si>
  <si>
    <t>镇安县茶叶精加工及生态茶园建设项目</t>
  </si>
  <si>
    <t>镇安县达仁镇象园村</t>
  </si>
  <si>
    <t>1、购买新品高产茶苗160万株，改造低产茶园500亩
2、新建茶叶精选车间150平方米，加工车间500平方米
3、购买新型光电选茶设备6台套
4、修建茶园灌溉用蓄水池5个800立方米，铺设灌溉管道5000米，生产道路3000米，
5、增加观光茶园配套设施，</t>
  </si>
  <si>
    <t>3月-11月</t>
  </si>
  <si>
    <t>通过茶园流转、务工、就业等，可提高亩产年收益15%，带动脱贫户、监测户39户70人增收，人均年增收5000元。</t>
  </si>
  <si>
    <t>青铜关镇营丰村中药材产业园项目</t>
  </si>
  <si>
    <t>青铜关镇营丰村</t>
  </si>
  <si>
    <t>青铜关镇营丰村中药材产业园配套产业路修复：0.08公里水毁修复（铺设过水路面80米，硬化两端引线73米），确权到村集体。</t>
  </si>
  <si>
    <t>带动284户，其中脱贫户114户、监测户11户发展中药材、烤烟等产业，户均增收1600元。</t>
  </si>
  <si>
    <t>月河镇太白庙村中药材产业园项目</t>
  </si>
  <si>
    <t>月河镇太白庙村</t>
  </si>
  <si>
    <t>太白庙村中药材产业园配套产业路修复：8.523公里水毁修复（清塌方3680.5m³；填方512m³；M7.5浆砌片石2640.5m³；天然砂砾换填64m³；18cm水泥混凝土面层583㎡；18cm无结合料粒料基层583㎡；），确权到村集体。</t>
  </si>
  <si>
    <t>带动298户，其中脱贫户132户、监测户6户发展中药材、板栗等产业，户均增收1200元。</t>
  </si>
  <si>
    <t>大坪镇龙湾村烤烟产业园项目</t>
  </si>
  <si>
    <t>大坪镇龙湾村</t>
  </si>
  <si>
    <t>大坪镇龙湾村烤烟产业园配套产业路修复：1.754公里水毁修复（清塌方87.5m³；填方595.5m³；M7.5浆砌片石4640.5m³；天然砂砾换填64m³；18cm水泥混凝土面层583㎡；18cm无结合料粒料基层583㎡；挖除18cm水泥混凝土面层583㎡；挖除18cm风华碎石混合料基层80㎡；1-4.0米钢筋混凝土盖板涵1道；移栽波形梁484m；修复波形梁64m），确权到村集体。</t>
  </si>
  <si>
    <t>带动258户，其中脱贫户155户、监测户11户发展烤烟、板栗、核桃等产业，户均增收1500元。</t>
  </si>
  <si>
    <t>永乐街道办山海村烤烟产业园项目</t>
  </si>
  <si>
    <t>永乐街道办山海村</t>
  </si>
  <si>
    <t>山海村烤烟产业园配套产业路修复：0.26公里产业路修复（清塌方1348.2m³；M7.5浆砌片石749.2m³；天然砂砾换填86.4m³；18cm水泥混凝土面层144m2；18cm无结合料粒料基层144m2；挖除18cm水泥混凝土面层144m2；挖除18cm风华碎石混合料基层144㎡；1-0.75米钢筋混凝土圆管涵1道；1-1.0米钢筋混凝土圆管涵1道；移栽波形梁44m），确权到村集体。</t>
  </si>
  <si>
    <t>带动394户，其中脱贫户209户监测户13户发展烤烟等产业，户均增收1500元。</t>
  </si>
  <si>
    <t>永乐街道办花甲村中药材产业园项目</t>
  </si>
  <si>
    <t>永乐街道办花甲村</t>
  </si>
  <si>
    <t>花甲村中药材产业园配套产业桥:1-6米现浇矩形板桥梁一座，确权到村集体。</t>
  </si>
  <si>
    <t>带动446户，其中脱贫户161户监测户7户发展中药材、养蜂等产业，户均增收1300元。</t>
  </si>
  <si>
    <t>庙沟镇三联村至五四村蚕桑产业园项目</t>
  </si>
  <si>
    <t>庙沟镇五四村、五一村、三联村</t>
  </si>
  <si>
    <t>五四村、五一村、三联村蚕桑产业园配套产业路修复：0.695公里产业路修复（清塌方495.6m³；M7.5浆砌片石2877.2m³；18cm水泥混凝土面层201㎡；18cm无结合料粒料基层201㎡；挖除18cm水泥混凝土面层201㎡；挖除18cm风华碎石混合料基层94.5㎡；移栽波形梁232m；修复波形梁28m），确权到村集体。</t>
  </si>
  <si>
    <t>带动619户，其中脱贫户178户监测户22户发展蚕桑、烤烟、中药材等产业，户均增收1300元。</t>
  </si>
  <si>
    <t>高峰镇农科村烤烟产业园项目</t>
  </si>
  <si>
    <t>高峰镇农科村</t>
  </si>
  <si>
    <t>农科村烤烟产业园配套产业路修复：1.0公里产业路修复及新修硬化（M7.5浆砌片石840m³；填方82m³；18cm水泥混凝土面层172㎡；18cm无结合料粒料基层115㎡；挖除18cm水泥混凝土面层115㎡；挖除18cm开挖风华碎石混合料基层60㎡；1-1.0米钢筋混凝土圆管涵1道；及路面硬化），确权到村集体。</t>
  </si>
  <si>
    <t>带动278户，其中脱贫户65户、监测户11户发展烤烟等产业，户均增收1600元。</t>
  </si>
  <si>
    <t>良种技术推广、新技术推广项目</t>
  </si>
  <si>
    <t>月河镇西川村、西口回族镇东庄村、高峰镇东岭村、青铜关镇丰收村、大坪镇芋园村、云盖寺镇黑窑沟村、庙坡村、铁厂镇姬家河村、回龙镇回龙村、米粮镇红卫村、丰河村、门里村、水峡村、茅坪回族镇茅坪村、五星村、柴坪镇松柏村、木王镇桂林村、达仁镇双河村、庙沟镇三联村。辐射全县15个镇</t>
  </si>
  <si>
    <t>主要实施大豆玉米带状复合种植，建设市级示范点3个710亩（月河镇西川村、西口回族镇东庄村、高峰镇东岭村）；县级示范点3个450亩（青铜关镇丰收村、大坪镇芋园村、云盖寺镇黑窑沟村）；建镇级示范点4个镇办8个村（永乐街道办事处庙坡村、铁厂镇姬家河村、回龙镇回龙村、米粮镇红卫村、丰河村、门里村、水峡村、西口回族镇东庄村470亩；辐射带动15个镇办大豆玉米带状复合种植3万亩。闲置地复耕复垦1050亩。</t>
  </si>
  <si>
    <t>6月-12月</t>
  </si>
  <si>
    <t>1.全面完成全县3万亩大豆玉米带状复合种植任务、高标准农田建设闲置地1050亩任务。
2.通过大豆玉米带状复合种植目的开展，辐射带动全县大豆玉米种植面积达3万亩，县域平均单产提高到750公斤/亩。全县实现目标总产2.25万吨，产值8500万元。
3.巩固脱贫拓展成果，联带动态监测户230户720余人，通过籽种化肥农机等物化补贴、技术指导服务等措施提高粮食产量，户均增收800元</t>
  </si>
  <si>
    <t>镇安县农业技术服务中心</t>
  </si>
  <si>
    <t>良种、化肥补助</t>
  </si>
  <si>
    <t>永乐街道办太坪社区乡村旅游项目</t>
  </si>
  <si>
    <t>永乐街道办
太坪社区</t>
  </si>
  <si>
    <t>1.清理河道320米；
2.田园整治30亩、修复灌溉水渠340米；
3.干砌石挡土墙905立方米；
4.村内道路改造提升1970平方米；
5.沿河步道栏杆884米；
6.沿河步桥652.39平方米。
资产确权到村集体。</t>
  </si>
  <si>
    <t>改善51户基础设施条件及人居环境面貌，其中脱贫户35户，重点监测户16户</t>
  </si>
  <si>
    <t>乡村旅游</t>
  </si>
  <si>
    <t>蚕桑产业项目</t>
  </si>
  <si>
    <t>午峪工业集中区</t>
  </si>
  <si>
    <t>改建智能化蚕种催青室和小蚕饲料育共育室，其中智能化蚕种催青室288.8㎡、小蚕饲料育共育室198㎡； 2万张蚕种自动化催青设备一套，自动化小蚕共育系统一套，自动化消毒设备一套，技术人员培训。</t>
  </si>
  <si>
    <t>带动蚕农销售蚕茧，增收5640人，其中脱贫户150户525人，监测户70户245人</t>
  </si>
  <si>
    <t>童话磨石沟乡村旅游项目</t>
  </si>
  <si>
    <t>青铜关镇丰收村
柴坪镇安坪村</t>
  </si>
  <si>
    <t>1.青铜关镇丰收村200万元，主要实施园区路提升硬化3公里*4米宽，改造提升公厕2个；加固河堤8处980立方米、清理河道5处计5300立方米。
2.柴坪镇安坪村50万元，主要二组4户院落环境整治提升；二组200米巷道硬化及河坝基础处理；庙沟口至土地岭5公里公路沿线绿化。</t>
  </si>
  <si>
    <t>1.改善210户农户生活环境面貌，其中脱贫户51户，重点监测户13户。
2.改善288户农户生活环境面貌，其中脱贫户109户，重点监测户7户。</t>
  </si>
  <si>
    <t>高峰镇兰花产业园配套设施项目</t>
  </si>
  <si>
    <t>主要在项目区周边硬化道路4500平方米；安装路灯80盏；基本绿化2850平方米；修建河堤100米;清理河道600米；修建拦砂坝5道55米；修建公厕一座等。</t>
  </si>
  <si>
    <t>改善130户农户生产生活条件，其中脱贫户49户，监测户3户。</t>
  </si>
  <si>
    <t>脱贫户及监测户庭院经济项目</t>
  </si>
  <si>
    <t>对脱贫户监测户发展“五小”产业（小种植、小养殖、小田园、小加工、小商贸）进行产业补助。</t>
  </si>
  <si>
    <t>通过发展“五小”项目，带动15477户脱贫户和监测户户均增收700元。</t>
  </si>
  <si>
    <t>全县产业园配套设施建设</t>
  </si>
  <si>
    <t>云盖寺镇云镇社区、西华村、青铜关镇旬河村、木王镇月坪村</t>
  </si>
  <si>
    <t>1镇安县云盖寺镇烤烟产业园（云镇村至西华村公路）改建工程项目全长4.709km，其中前3.582公里路基已建成，本次只涉及安防、路面、排水等工程，剩余1.127公里属于新建项目，新建段全线路基宽8m，路面宽6.5m，路面厚度20cm，水泥混凝土路面硬化4.709km，安装波形护栏 4.709km。
2.青铜关镇旬河村板栗、中药材产业园配套设施50万元：4公里园区路改造提升。</t>
  </si>
  <si>
    <t>1.带动烤烟产业发展，改善周边农户1789户5848人生产生活条件，其中监测户25户83人。
2.发展魔芋400亩，核桃500亩，板栗600亩，中药材200亩园区收益群众102余户，其中脱贫户33户89人，监测户4户10人。
3.发展魔芋500亩，收益群众400余户，其中脱贫户67户178人，监测户5户14人。</t>
  </si>
  <si>
    <t>永乐街道办八亩坪村村集体经济项目</t>
  </si>
  <si>
    <t>永乐街道办八亩坪村</t>
  </si>
  <si>
    <t>入股八亩坪村就业工厂（陕西利亚军电气工程有限公司），该工厂主要生产太阳能路灯、景观灯、非标灯、仿古灯、LED灯、雕塑等，年产值在150万元左右。八亩坪村集体通过与该工厂签订入股协议，每年固定分红2万元，协议期3年，协议到期后续签协议或将20万元本金归还村集体重新使用。</t>
  </si>
  <si>
    <t>能带动16户16人在就业工厂务工，年收入增加2万元。同时能带动村集体经济年增收2万元</t>
  </si>
  <si>
    <t>镇安秦绿滑子菇产业标准化建设项目</t>
  </si>
  <si>
    <t>云盖寺镇
西华村</t>
  </si>
  <si>
    <t>1.加强菌种生产制造。建设年产150万袋滑子菇菌包生产线1条；年培养加工滑子菇菌包150万袋。
2.深化种植设施改造。对原有80个木耳种植大棚进改造，实现“一棚两用”，进一步提高农业设施利用效率。
3.开展溯源体系建设。印制滑子菇溯源防伪二维码150万张。
4.优化冷链体系建设。新建冷库200平方米，购置冷链运输车1辆。
5.推动产品包装设计。计划开发鲜滑子菇、盐渍滑子菇和干品滑子菇三个产品，完成相关包装设计的开发，购置产品内外包装袋50万个（套）。
6.开展品牌建设和推广。通过线上线下多种渠道（各类展会、实体店展示、网络平台、扶贫专馆等），进一步加强镇安滑子菇品牌建设，打造镇安食用菌产品品牌。
7.组织农民技术培训。对周边100户农民开展滑子菇种植技术培训。</t>
  </si>
  <si>
    <t>6-12月</t>
  </si>
  <si>
    <t>项目建成后，将进一步完善秦绿公司以木耳为代表的食用菌产业链条，降低企业成本，提升食用菌产品质量，公司年销售总收入将达到3000万元，实现利润600万元，示范带动当地循环经济发展，促进当地产业转型升级。项目可解决长期用工60余人，季节性用工80余人，带动农户130户，其中脱贫户40户年均增收1000元。</t>
  </si>
  <si>
    <t>镇安县天洋华康月河黄土岭年加工3000吨天麻初选厂项目</t>
  </si>
  <si>
    <t>月河镇
黄土岭村</t>
  </si>
  <si>
    <t>项目占地3亩，总建筑面积1950平方米，建设综合房350平方米，清洗车间510平方米，冷库储藏室300平方米，切片车间470平方米，烘干车间320平方米;新建年产3000吨天麻初选生产线一条，购置清洗机2台、蒸煮机台1台、风干去水冷却机1台、输送机4台、切片机8台、提升机2台、提升入料机2台、自动多层烘干机2台，配套建设相关附属设施。</t>
  </si>
  <si>
    <t>项目完成后，公司年加工新鲜天麻3000吨，年可产成品天麻550吨，提供20多个固定就业岗位，带动农户145户，其中52脱贫户，年户均增收1000元以上。</t>
  </si>
  <si>
    <t>月河镇八盘村五味子示范园建设项目</t>
  </si>
  <si>
    <t>月河镇
八盘村</t>
  </si>
  <si>
    <t>建设标准化五味子示范园200亩，其中：栽植水泥桩8000根，购五味子苗80000棵，建设烘干房120平方米，购烘干机组1套、喷灌设备2台、农用喷雾器4台、旋耕机2台。</t>
  </si>
  <si>
    <t>项目达产后，年产五味子20吨，产值160万元，纯收入48万元。项目可带动农户50户，其中脱贫户与监测户18户，户均年可增收3000元以上。</t>
  </si>
  <si>
    <t>米粮镇月明村食用菌产业基地建设项目</t>
  </si>
  <si>
    <t>米粮镇
月明村</t>
  </si>
  <si>
    <t>建设食用菌产业基地30亩，建设灌溉、生产道路等配套基础实施，种植食用菌20万袋；购置菌包生产线1条，采购生产设备设施。</t>
  </si>
  <si>
    <t>项目建成后预计年产值达到150万元以上，带动50户农户，其中脱贫户20户，户均年增收1500元以上。</t>
  </si>
  <si>
    <t>镇安县象园雾芽产能提升建设项目</t>
  </si>
  <si>
    <t>镇安县月河镇</t>
  </si>
  <si>
    <t>1、土壤平整工程。茶苗移栽前对茶园土地进行深翻和平整，在深翻前将豆饼等底肥以一定剂量均匀撒施在地表，然后进行深翻，深翻80cm将底肥均匀混入土中并平整土地。2、种苗购置及定补植工程。引进安吉白茶良种茶苗180万株，规范化建设亩均6000株标准化无性系密植茶园300亩；购置茶叶专用有机肥260吨，根据茶园长势，不同时间段分次施肥，保证茶苗成活率，改善土壤环境，打造茶园适宜小生态。3、茶园管护工程。对新建茶园进行灌溉、施肥、修剪、除草等科管管护，保证茶苗成活率。产权归村集体。</t>
  </si>
  <si>
    <t>带动项目区茶农农户80余户260余人从事茶叶生产工作，其中脱贫户、监测户50户140人，人均可增收2500元。</t>
  </si>
  <si>
    <t>2022年魔芋产业发展提升项目</t>
  </si>
  <si>
    <t>镇安县柴坪镇余师村、木王镇米粮寺村</t>
  </si>
  <si>
    <t>1.保鲜冷链建设：建设地点柴坪镇余师村，新建冷库1个580m3，主要用于贮藏魔芋精粉及其系列加工产品。2.魔芋标准化种植基地建设：建设地点木王镇米粮寺村，建设标准化魔芋种植基地200亩，用于种芋购置、田间管理等。</t>
  </si>
  <si>
    <t>预计带动农户109 户327人，其中脱贫户、监测户50 户150人，户均增收1100元。</t>
  </si>
  <si>
    <t>十里鱼坊及虾塘建设项目</t>
  </si>
  <si>
    <t>西口回族镇青树村</t>
  </si>
  <si>
    <t>1.十里鱼坊30万元。提升鱼塘50亩，鱼苗投放、鱼塘修复加固、配套进水系统、增氧设备2套以上、建设鱼食草晾晒场。提升岭沟贡米加工厂房20间，购置大型剥粒机一台、真空包装机一台、新建20吨冷库一间，种植岭沟贡米200亩，新建蓄水池1000立方米，购买引水管等基础设施。
2.虾塘建设20万元。新建50亩标准化养殖虾塘1个，配套完善排水管网、进排水分家，增加中间排污设施、对池塘边坡高度加高加固，以增加养殖水的深度等辅助设施；配套新建辅助砖生产步道，宽1.8米生产步道共800米。</t>
  </si>
  <si>
    <t>1.带动周边150户周边农户，其中脱贫户70户，户均增收1500元/年。
2.受益农户99户330人，其中脱贫户26户65人。</t>
  </si>
  <si>
    <t>回龙镇双龙村水杂果园建设项目</t>
  </si>
  <si>
    <t>回龙镇双龙村</t>
  </si>
  <si>
    <t>1、修建环形路0.52公里；
2、修建园内游行步道1200米；
3、硬化采摘步道400平方米；4、修建围栏500米。</t>
  </si>
  <si>
    <t>预计年收入100万元左右，带动本村农户42户，其中脱贫户和监测户12户，群众通过园内就近劳务得酬金，土地流转得租金，户均年增收3000元。</t>
  </si>
  <si>
    <t>木王镇米粮寺村5000吨黄颡鱼养殖基地项目</t>
  </si>
  <si>
    <t>木王镇
米粮寺村</t>
  </si>
  <si>
    <r>
      <rPr>
        <sz val="10"/>
        <rFont val="宋体"/>
        <charset val="134"/>
        <scheme val="minor"/>
      </rPr>
      <t xml:space="preserve">   1.新修截渗坝1座、蓄水池1座（300m</t>
    </r>
    <r>
      <rPr>
        <vertAlign val="superscript"/>
        <sz val="10"/>
        <rFont val="宋体"/>
        <charset val="134"/>
        <scheme val="minor"/>
      </rPr>
      <t>3</t>
    </r>
    <r>
      <rPr>
        <sz val="10"/>
        <rFont val="宋体"/>
        <charset val="134"/>
        <scheme val="minor"/>
      </rPr>
      <t>），埋设输水管道6.1公里（PEΦ200）；
   2.新修硬化道路0.7公里（宽6米）。其中：完成新修M7.5浆砌石挡墙长220米，砌石780立方米；
   3.通过完善配套基地工程设施，打造黄颡鱼与鲈鱼孵化、养殖、采集、产销为一体的产业示范观光基地。产权归村集体。</t>
    </r>
  </si>
  <si>
    <t xml:space="preserve">     项目建成后，可辐射新增农田灌溉面积180亩，预计亩增产100公斤；同时解决了耕作不便、运输不畅的问题。通过示范引领，推进我县水产养殖业向高产、高效、优质方向发展，增添农业养殖技术指导，旅游观光看点，增加农户务工收入，直接带动周边农户352户增收，其中：脱贫户200户，户均增收3000元/年。</t>
  </si>
  <si>
    <t>茅坪回族镇五福村乡村旅游项目</t>
  </si>
  <si>
    <t>茅坪回族镇五福村</t>
  </si>
  <si>
    <t>实施河道治理3000米，硬化入户路1000平方米，翻砌石坎300米，安装路灯20盏，改厕6户，改圈10户等。资产确权到村集体。</t>
  </si>
  <si>
    <t>通过人居环境整治可有效改善群众生产生活条件，改变村容村貌。受益农户150余户490人，其中：脱贫户82户245人、监测户6户19人生产生活条件。</t>
  </si>
  <si>
    <t>西口回族镇长发村华山松产业园项目</t>
  </si>
  <si>
    <t>西口回族镇长发村</t>
  </si>
  <si>
    <t>华山松产业园配套产业路基础处理2.168公里。</t>
  </si>
  <si>
    <t>带动27户96人脱贫户发展华山松、中药材等产业，户均增收1500元。</t>
  </si>
  <si>
    <t>米粮镇丰河村一组烤烟产业园项目</t>
  </si>
  <si>
    <t>米粮镇丰河村</t>
  </si>
  <si>
    <t>烤烟产业园配套产业路硬化1公里，宽3.5 米，18cm水泥混凝土面层，18cm无结合料粒基层。确权到村集体。</t>
  </si>
  <si>
    <t>带动农户312人，其中： 脱贫户65人, 监测户2人发展烤烟、食用菌、蚕桑等产业，户均增收1800元。</t>
  </si>
  <si>
    <t>庙沟镇蚕桑田园综合体项目</t>
  </si>
  <si>
    <t>庙沟镇
蒿坪村</t>
  </si>
  <si>
    <t>1、新建蚕桑综合体二期灌溉设施，建设标准化、机械化示范桑园60亩及一期桑园科管；
2、新建蚕桑产品深加工厂提升、配套设施、厂区基础设施提升建设；
3、新建蚕桑研学旅行基地及配备设施；
4、新建蚕桑文化主题民宿一处。产权归村集体。</t>
  </si>
  <si>
    <t>提升桑叶产量，普及小蚕工厂化科学饲养，延伸产品链条，实现三产融合，预计年收入100万元左右，可带动周边300户增收，其中：脱贫户100户,户均增收1500元/年。</t>
  </si>
  <si>
    <t>镇安县2022年度2万亩高标准农田建设项目</t>
  </si>
  <si>
    <t>柴坪、达仁、木王镇</t>
  </si>
  <si>
    <t>建设高标准农田2万亩。平整土地3805亩，土壤改良10000亩；新修排水渠2.831公里；新修田间道路12.275公里，新修河堤4.628公里；技术培训3000人次。产权归村集体。</t>
  </si>
  <si>
    <t>2022年2月-2023年2月</t>
  </si>
  <si>
    <t>新增种植业总产值1178.54万元，净增产值达528.61万元。受益户510户1785人，带动脱贫户195户683人，监测户8户27人。</t>
  </si>
  <si>
    <t>基础设施</t>
  </si>
  <si>
    <t>大坪集镇安置点至镇政府连接线道路建设项目</t>
  </si>
  <si>
    <t>大坪集镇安置点</t>
  </si>
  <si>
    <t>新建道路460米，包括新建1-13米现浇异形板桥梁一座(桥梁全长21.32米)、河堤441米、水泥道路439米。清理表土244立方米，砂砾垫层680立方米，拆除旧挡墙612立方米，低填、浅挖路基处理415立方米，挖土方593立方米，挖石方66立方米，填方8034立方米，混凝土边沟161立方米，片石混凝土挡墙1656立方米，浆砌石挡墙1570立方米，路面垫层3558平方米，18cm水泥稳点碎石基层3294平方米，1cm同步碎石封层3031平方米，22cm水泥混凝土面层3031平方米，混凝土路肩67平方米，横向排水管64米，破除旧路面+基层722平方米，1-1.0管涵1道，1-13桥梁一座，河堤挡墙192立方米，河底铺砌90立方米，平面交叉1处，Gr-B-2E护栏372米，单圆柱2块，标线43平方米，移栽电杆3座，确权到村集体。</t>
  </si>
  <si>
    <t>解决1200人，其中脱贫户168户608人、 监测户23人出行难问题，增加当地低收入人群劳务报酬70万元。</t>
  </si>
  <si>
    <t>发改局</t>
  </si>
  <si>
    <t>以工代赈300万元乡村振兴100万元</t>
  </si>
  <si>
    <t>青铜关镇前湾村火石梁安置点水毁基础设施建设项目</t>
  </si>
  <si>
    <t>青铜关镇前湾村火石梁安置点</t>
  </si>
  <si>
    <t>新建84.4米桥梁1座，平面交叉1处，引线353米（标志2块，Gr-C-4E护栏240米，挖土方605立方米，挖石方1275立方米，填方3223立方米，片石混凝土挡墙825.7立方米，浆砌挡墙1189立方米，18cm面层1238平方米，16cm基层1502平方米，土路肩47立方米），确权到村集体。</t>
  </si>
  <si>
    <t>保护青铜关镇前湾村火石梁安置点安全，受益农户1300人，其中脱贫户71户247人,、监测户18人出行难问题，增加当地低收入人群劳务报酬110万元.</t>
  </si>
  <si>
    <t>2022年农村供水工程维修养护项目</t>
  </si>
  <si>
    <t>主要对全县建成农村供水工程的水源、输配水管网等进行维修养护，维修养护截渗坝25座，泉室10座，沉淀池4座，蓄水池26座，维修管网长度78689米，产权归属国有资产。</t>
  </si>
  <si>
    <t>供水维修养护范围为全县15个镇（街办）23个村，53个点，涉及人口23156人。</t>
  </si>
  <si>
    <t>水利局</t>
  </si>
  <si>
    <t>柴坪镇向阳村水毁道路修复项目</t>
  </si>
  <si>
    <t>柴坪镇向阳村</t>
  </si>
  <si>
    <t>水毁修复14.908公里（清塌方2688m³；填方751m³；M7.5浆砌片石4440.5m³；天然砂砾换填64m³；18cm水泥混凝土面层600㎡；18cm无结合料粒料基层583㎡；），确权到村集体。</t>
  </si>
  <si>
    <t>解决390户，其中脱贫户156户、监测户24户出行难问题。</t>
  </si>
  <si>
    <t>大坪镇龙池村水毁道路修复项目</t>
  </si>
  <si>
    <t>大坪镇龙池村</t>
  </si>
  <si>
    <t>水毁修复4.591公里（清塌方3318m³；填方592m³；M7.5浆砌片石343.5m³；天然砂砾换填64m³；18cm水泥混凝土面层600㎡；18cm无结合料粒料基层583㎡；），确权到村集体。</t>
  </si>
  <si>
    <t>解决305户，其中脱贫户89户、监测户4户出行难问题</t>
  </si>
  <si>
    <t>大坪镇龙湾村、旗帜村水毁道路修复项目</t>
  </si>
  <si>
    <t>大坪镇龙湾村、旗帜村</t>
  </si>
  <si>
    <t>水毁修复11.34公里（清塌方2348m³；填方1580m³；M7.5浆砌片石6895.5m³；天然砂砾换填64m³；18cm水泥混凝土面层2583㎡；18cm无结合料粒料基层583㎡；），确权到村集体。</t>
  </si>
  <si>
    <t>解决853户，其中脱贫户266户、监测户15户出行难问题。</t>
  </si>
  <si>
    <t>西口回族镇青树村四组至农丰村一组水毁道路修复项目</t>
  </si>
  <si>
    <t>西口回族镇青树村、岭沟村、农丰村</t>
  </si>
  <si>
    <t>青树村、岭沟村、农丰村0.01公里水毁修复（清塌方42m³），确权到村集体。</t>
  </si>
  <si>
    <t>解决842户，其中脱贫户409户、监测户40户出行难问题。</t>
  </si>
  <si>
    <t>西口回族镇青树村三组水毁道路修复项目</t>
  </si>
  <si>
    <t>青树村0.044公里水毁修复（清塌方1348m³；M7.5浆砌片石663.5m³），确权到村集体。</t>
  </si>
  <si>
    <t>解决842户，其中脱贫户207户、监测户23户出行难问题。</t>
  </si>
  <si>
    <t>柴坪镇东瓜村四五组水毁道路修复项目</t>
  </si>
  <si>
    <t>柴坪镇东瓜村</t>
  </si>
  <si>
    <t>东瓜村0.025公里水毁修复（18cm水泥混凝土面层22㎡；18cm无结合料粒料基层22㎡），确权到村集体。</t>
  </si>
  <si>
    <t>解决548户，其中脱贫户150户、监测户18户出行难问题。</t>
  </si>
  <si>
    <t>柴坪镇和睦村四五六组水毁道路修复项目</t>
  </si>
  <si>
    <t>柴坪镇和睦村</t>
  </si>
  <si>
    <t>和睦村0.234公里水毁修复（清塌方103.6m³；M7.5浆砌片石761.6m³；填方418m³；18cm水泥混凝土面层124㎡；18cm无结合料粒料基层124㎡；挖除18cm水泥混凝土面层124㎡），确权到村集体。</t>
  </si>
  <si>
    <t>解决404户，其中脱贫户89户、监测户10户出行难问题。</t>
  </si>
  <si>
    <t>大坪镇三义村三四组水毁道路修复项目</t>
  </si>
  <si>
    <t>大坪镇三义村</t>
  </si>
  <si>
    <t>三义村0.157公里水毁修复（清塌方367.7m³；M7.5浆砌片石272.2m³），确权到村集体。</t>
  </si>
  <si>
    <t>解决279户，其中脱贫户62户、监测户3户出行难问题。</t>
  </si>
  <si>
    <t>大坪镇全胜村四组水毁道路修复项目</t>
  </si>
  <si>
    <t>大坪镇全胜村</t>
  </si>
  <si>
    <t>全胜村0.713公里水毁修复（18cm水泥混凝土面层110㎡；18cm无结合料粒料基层110㎡；移栽波形梁580m；修复波形梁136m），确权到村集体。</t>
  </si>
  <si>
    <t>解决379户，其中脱贫户77户、监测户5户出行难问题。</t>
  </si>
  <si>
    <t>云盖寺镇西洞村一组砖庙坡水毁道路修复项目</t>
  </si>
  <si>
    <t>云盖寺镇西洞村</t>
  </si>
  <si>
    <t>云盖寺镇西洞村砖庙坡3.22公里水毁修复（清理塌方4446.8m³；圆管涵27.5m；16cm无机结合料基层16228㎡；18cm水泥混凝土面板2341.44m³），确权到村集体。</t>
  </si>
  <si>
    <t>解决238户，其中脱贫户76户、监测户7户出行难问题。</t>
  </si>
  <si>
    <t>永乐街道办安山村三组水毁道路修复项目</t>
  </si>
  <si>
    <t>永乐街道办安山村</t>
  </si>
  <si>
    <t>安山村0.24公里水毁道路修复（清塌方2280.3m³；填方270m³；M7.5浆砌片石441.8m³；18cm水泥混凝土面层60m2；18cm无结合料粒料基层60m2；挖除18cm水泥混凝土面层60m2），确权到村集体。</t>
  </si>
  <si>
    <t>解决258户，其中脱贫户98户、监测户8户出行难问题。</t>
  </si>
  <si>
    <t>西口回族镇石门村三四组水毁道路修复项目</t>
  </si>
  <si>
    <t>西口回族镇石门村</t>
  </si>
  <si>
    <t>石门村0.117公里产业路修复（清塌方2052.1m³；M7.5浆砌片石挡墙228m³；填方77m³；18cm水泥混凝土面层35㎡；18cm无结合料粒料基层35㎡；挖除18cm水泥混凝土面层35㎡；移栽波形梁护栏20m；修补波形梁护栏12m），确权到村集体。</t>
  </si>
  <si>
    <t>解决279户，其中脱贫户85户、监测户14户出行难问题。</t>
  </si>
  <si>
    <t>永乐街道办栗园村九组水毁道路修复项目</t>
  </si>
  <si>
    <t>栗园村0.019公里产业路修复（18cm水泥混凝土面层18m2；18cm无结合料粒料基层18m2），确权到村集体。</t>
  </si>
  <si>
    <t>解决646户，其中脱贫户192户、监测户8户出行难问题。</t>
  </si>
  <si>
    <t>永乐街道办北城一组西坡水毁道路修复项目</t>
  </si>
  <si>
    <t>永乐街道办</t>
  </si>
  <si>
    <t>北城西坡0.042公里产业路修复（清塌方136m³；M7.5浆砌片石97m³；天然砂砾换填105m³；18cm水泥混凝土面层123㎡；18cm无结合料粒料基层123㎡；挖除18cm水泥混凝土面层123㎡；挖除18cm风华碎石混合料基层123㎡；1-0.75米钢筋混凝土圆管涵1道），确权到村集体。</t>
  </si>
  <si>
    <t>解决379户，其中脱贫户41户监测户4户出行难问题。</t>
  </si>
  <si>
    <t>庙沟镇东沟村六七组水毁道路修复项目</t>
  </si>
  <si>
    <t>庙沟镇东沟村</t>
  </si>
  <si>
    <t>东沟村0.009公里产业路修复（M7.5浆砌片石18m³），确权到村集体。</t>
  </si>
  <si>
    <t>解决310户，其中脱贫户142户监测户18户出行难问题。</t>
  </si>
  <si>
    <t>达仁镇双河村一二三组水毁道路修复项目</t>
  </si>
  <si>
    <t>达仁镇双河村</t>
  </si>
  <si>
    <t>双河村0.284公里产业路修复（18cm水泥混凝土面层230㎡；18cm无结合料粒料基层230㎡；修复波形梁16m），确权到村集体。</t>
  </si>
  <si>
    <t>解决339户，其中脱贫户172户、监测户8户出行难问题。</t>
  </si>
  <si>
    <t>青铜关镇阳山村二组水毁道路修复项目</t>
  </si>
  <si>
    <t>青铜关镇阳山村</t>
  </si>
  <si>
    <t>阳山村0.112公里产业路修复（清塌方441m³；M7.5浆砌片石249.5m³；移栽波形梁32m；修补波形梁24m），确权到村集体。</t>
  </si>
  <si>
    <t>解决458户，其中脱贫户223户、监测户25户出行难问题。</t>
  </si>
  <si>
    <t>青铜关镇兴隆一组村至旬河村四组水毁道路修复项目</t>
  </si>
  <si>
    <t>青铜关镇兴隆村、旬河村</t>
  </si>
  <si>
    <t>兴隆村、旬河村0.912公里产业路修复（M7.5浆砌片石4291.7m³；填方1717m³；18cm水泥混凝土面层476㎡；18cm无结合料粒料基层476㎡；挖除18cm水泥混凝土面层476㎡；移栽波形梁48m），确权到村集体。</t>
  </si>
  <si>
    <t>解决743户，其中脱贫户267户、监测户36户出行难问题。</t>
  </si>
  <si>
    <t>青铜关镇营丰村三组水毁道路修复项目</t>
  </si>
  <si>
    <t>营丰村0.093公里产业路修复（清塌方146.3m³；破碎释放31.5m³；M7.5浆砌片石1998.9m³；C15片石混凝土403.8m³天然砂砾换填241.2m³；填方143m³；18cm水泥混凝土面层341.5㎡；18cm无结合料粒料基层341.5㎡；挖除18cm水泥混凝土面层341.5㎡；挖除18cm风华碎石混合料基层319.5㎡；1-0.75米钢筋混凝土圆管涵1道；移栽波形梁60m），确权到村集体。</t>
  </si>
  <si>
    <t>解决284户，其中脱贫户114户、监测户11户出行难问题。</t>
  </si>
  <si>
    <t>青铜关镇旬河村四五组阳坡水毁道路修复项目</t>
  </si>
  <si>
    <t>青铜关镇旬河村</t>
  </si>
  <si>
    <t>旬河村阳坡0.144公里产业路修复（清塌方284.2m³；M7.5浆砌片石394.4m³），确权到村集体。</t>
  </si>
  <si>
    <t>解决298户，其中脱贫户106户、监测户19户出行难问题。</t>
  </si>
  <si>
    <t>铁厂镇铁铜村五组至铁厂村一组水毁道路修复项目</t>
  </si>
  <si>
    <t>铁厂镇铁铜村、姬家河村、铁厂村</t>
  </si>
  <si>
    <t>铁铜村、姬家河村、铁厂村3.052公里产业路修复（清塌方4438m³；挖土方472m³；挖石方95m³；填方16599m³；M7.5浆砌片石挡墙13224.2m³；C15片石混凝土护坦110.4m³；M7.5浆砌片石引水渠191.1；18cm水泥混凝土面层4827.9㎡；18cm无结合料粒料基层5789.9㎡；挖除18cm水泥混凝土面层1008㎡；挖除18cm风华碎石混合料基层649㎡；人行道50㎡；新建桥梁2座；1-0.75米钢筋混凝土圆管涵4道；1-1.0米钢筋混凝土圆管涵9道；1-2.0米钢筋混凝土盖板涵2道；移栽波形梁440m；修复波形梁1462m），确权到村集体。</t>
  </si>
  <si>
    <t>解决1329户，其中脱贫户381户监测户19户出行难问题。</t>
  </si>
  <si>
    <t>铁厂镇西沟口村九组红铜沟口水毁道路修复项目</t>
  </si>
  <si>
    <t>西口沟村红铜沟口0.578公里产业路修复（填方1042.5m³；M7.5浆砌片石挡墙2586m³；18cm水泥混凝土面层323㎡；18cm无结合料粒料基层377㎡；挖除18cm水泥混凝土面层98㎡；挖除18cm风华碎石混合料基层22㎡；1-1.0米钢筋混凝土圆管涵1道；移栽波形梁336m），确权到村集体。</t>
  </si>
  <si>
    <t>解决538户，其中脱贫户259户、监测户6户出行难问题。</t>
  </si>
  <si>
    <t>永乐街道办八亩坪村水毁道路修复项目</t>
  </si>
  <si>
    <t>八亩坪村产业路0.83公里，硬化3.5米宽,18公分厚水泥混凝土路面2800平方米，确权到村集体。</t>
  </si>
  <si>
    <t>解决735户，其中脱贫户156户、监测户14户出行难问题。</t>
  </si>
  <si>
    <t>高峰镇营胜村水毁道路修复项目</t>
  </si>
  <si>
    <t>高峰镇营胜村</t>
  </si>
  <si>
    <t>营胜村产业路1.5公里，硬化3.5米宽,18公分厚水泥混凝土路面5250平方米，确权到村集体。</t>
  </si>
  <si>
    <t>解决448户，其中脱贫户161户、监测户8户出行难问题。</t>
  </si>
  <si>
    <t>铁厂镇铁铜村七组水毁道路修复项目</t>
  </si>
  <si>
    <t>铁厂镇铁铜村</t>
  </si>
  <si>
    <t>铁铜村七组产业路2.5公里，硬化3.5米宽，18公分厚水泥混凝土路面8750平方米，确权到村集体。</t>
  </si>
  <si>
    <t>解决476户，其中脱贫户154户、监测户6户出行难问题。</t>
  </si>
  <si>
    <t>达仁镇农光村水毁道路修复项目</t>
  </si>
  <si>
    <t>达仁镇农光村</t>
  </si>
  <si>
    <t>产业路水毁修复长1571.8米、宽3米、厚15厘米</t>
  </si>
  <si>
    <t>解决321户，其中脱贫户117户、监测户7户出行难问题。</t>
  </si>
  <si>
    <t>高峰镇东岭村三组水毁道路修复项目</t>
  </si>
  <si>
    <t>高峰镇东岭村</t>
  </si>
  <si>
    <t>三组柴家沟产业路1.53公里，硬化3.5米宽,18公分厚水泥混凝土路面535平方米，确权到村集体。</t>
  </si>
  <si>
    <t>解决365户，其中脱贫户81户、监测户8户出行难问题。</t>
  </si>
  <si>
    <t>西口回族镇上河社区河西路硬化及河堤修复项目</t>
  </si>
  <si>
    <t>西口回族镇  
上河社区</t>
  </si>
  <si>
    <t>修建宽8米、长12米钢筋混凝土桥梁一座；河堤修复、新修并硬化公路长200米、宽6.5米、厚度18cm，安装安全护栏200米，产权确权到上河社区。</t>
  </si>
  <si>
    <t>通过河西路建设，可扩大集镇规模，改变集镇面貌，解决集镇交通拥堵、农户污水排放、农户出行问题。受农户530户1830人，其中脱贫户23户82人，监测户2户5人。</t>
  </si>
  <si>
    <t>茅坪回族镇茅坪村集镇提升项目</t>
  </si>
  <si>
    <t>茅坪回族镇茅坪社区五组</t>
  </si>
  <si>
    <t>铺设马路砖步道830平方米，硬化路面240平方米，铺设石板路面205平方米，安装路沿石512米，干砌石挡墙30立方米，新修垃圾池1座，资产确权到村。</t>
  </si>
  <si>
    <t>改造提升群众人居环境，受益农户152户，其中脱贫户、监测户25户出行难的问题。</t>
  </si>
  <si>
    <t>米粮镇水峡二组通组路硬化及环境整治项目</t>
  </si>
  <si>
    <t>米粮镇水峡村</t>
  </si>
  <si>
    <t>硬化水峡村通组路500米及环境整治项目，18cm水泥混凝土面层，18cm无结合料粒料基层。确权到村集体。</t>
  </si>
  <si>
    <t>通过项目实施有效改善了39户148人脱贫户产业发展条件，受益农户325人，其中： 脱贫户38户144人, 监测2户11人。便于发展食用菌种植 。</t>
  </si>
  <si>
    <t>米粮镇欢迎村一、四组通组路硬化</t>
  </si>
  <si>
    <t>米粮镇欢迎村</t>
  </si>
  <si>
    <t>硬化欢迎村 一、四组通组路 ， 全长1020米宽3.5 米，18cm水泥混凝土面层，18cm无结合料粒料基层。确权到村集体。</t>
  </si>
  <si>
    <t>通过项目实施，有效改善95户315人生产生活条件，受益农户325人，其中： 脱贫户30户99人, 监测户2户6人。解决了出行难问题，便于发展产业。</t>
  </si>
  <si>
    <t>镇安县东川河月河镇西川段防洪治理工程</t>
  </si>
  <si>
    <t>东川河西川村</t>
  </si>
  <si>
    <t>该工程确定防洪标准为十年一遇，堤防标准级别为五级，工程新建和加固防护工程长度5932米，综合治理河道长度5.1公里，新建下河踏步10处，排水管涵8处，产权归属国有资产。</t>
  </si>
  <si>
    <t>2022年3月-2023年3月</t>
  </si>
  <si>
    <t>保障沿岸3600人、移民安置1058人，650亩耕地的防洪安全。</t>
  </si>
  <si>
    <t>镇安县冷水河青山段及两河口段防洪治理工程</t>
  </si>
  <si>
    <t>冷水河青山村</t>
  </si>
  <si>
    <t>镇安县冷水河青山段及两河口段防洪治理工程项目，工程确定防洪标准为十年一遇，堤防标准级别为五级，堤防超高为一米，新建堤防3800米，加固堤防1100米，新修下河踏步六座，河道综合治理长度 2830 米，产权归属国有资产。</t>
  </si>
  <si>
    <t>保障沿岸140户680人、移民安置点385人及150亩耕地的防洪安全。</t>
  </si>
  <si>
    <t>2022年中央水利发展资金农村饮水工程维修养护资金项目</t>
  </si>
  <si>
    <t>15个镇办23个村</t>
  </si>
  <si>
    <t>维修养护截渗坝16座，泉室6座，沉淀池3座，蓄水池19座，维修管网长度38950米，产权归属国有资产。</t>
  </si>
  <si>
    <t>3月-9月</t>
  </si>
  <si>
    <t>庙沟镇双喜村六组茨沟产业路</t>
  </si>
  <si>
    <t>庙沟镇双喜村</t>
  </si>
  <si>
    <t>硬化产业路2.555公里，混凝土路面3.5米宽，厚18公分，确权到村集体。</t>
  </si>
  <si>
    <t>5月-7月</t>
  </si>
  <si>
    <t>解决320户，其中脱贫户76户监测户14户出行难问题。</t>
  </si>
  <si>
    <t>永乐街道办八亩坪村杨家河至高峰界公路水毁修复</t>
  </si>
  <si>
    <t>永乐街道办八亩坪村、高峰镇青山村</t>
  </si>
  <si>
    <t>水毁修复8.238公里，清理塌方7599.6立方米，修补路面2423平方米，破除路面5041平方米，确权到村集体。</t>
  </si>
  <si>
    <t>解决260户，其中脱贫户191户、监测户21户出行难问题</t>
  </si>
  <si>
    <t>米粮镇界河村道路改造提升项目</t>
  </si>
  <si>
    <t>米粮镇界河村</t>
  </si>
  <si>
    <t>起点位于界河街道党群服务中心，终于界河村安置点，改造道路163米、人行道325米，绿（亮）化163米，雨水管道229米，污水管道233米。</t>
  </si>
  <si>
    <t>改善群众生产生活条件，预计吸纳务工的农村群众60人，用于支付当地群众劳务报酬40万元。</t>
  </si>
  <si>
    <t>以工代赈</t>
  </si>
  <si>
    <t>2022年实用技术培训项目</t>
  </si>
  <si>
    <t>计划分5期开展培训，每期费用30万元，主要用于产业发展技术培训、致富带头人培训等。</t>
  </si>
  <si>
    <t>预计培训1000人，农村致富带头人500人，脱贫户及重点监测户培训500人，提高其能力技术水平</t>
  </si>
  <si>
    <t>培训补助</t>
  </si>
  <si>
    <t>其他类</t>
  </si>
  <si>
    <t>2022年雨露计划补助项目</t>
  </si>
  <si>
    <t>主要用于2021年秋季入学和2022年中高职学生“雨露计划”补助，每生每年补助3000元。</t>
  </si>
  <si>
    <t>扶持脱贫户、监测户家庭子女就读中高职、技工院校，拓宽就业渠道，预计补助1166人</t>
  </si>
  <si>
    <t>2022年省外务工交通补助项目</t>
  </si>
  <si>
    <t>支持3000名脱贫户和监测户劳动力到省外务工交通补助，每人500元。</t>
  </si>
  <si>
    <t>带动脱贫户、重点监测户3000户稳定增收，人均年增收500元。</t>
  </si>
  <si>
    <t>人社局</t>
  </si>
  <si>
    <t>2022年农村公益岗位开发项目</t>
  </si>
  <si>
    <t>支付2180名农村公益岗位人员工资，每人每月500元。</t>
  </si>
  <si>
    <t>带动脱贫劳动力、监测户劳动力2180人增收，其中：脱贫户2110人、监测户70人，人均月增收500元。</t>
  </si>
  <si>
    <t>月河镇黄土岭村农村人居环境整治项目</t>
  </si>
  <si>
    <t>入户路2525米，绿化1178㎡，田园治理350㎡，沟渠治理120米，挡墙442m³，停车场182㎡，路灯维修55个，街道道路整修294㎡，大桥改造1座，修建搬迁点公厕1座</t>
  </si>
  <si>
    <t>3月-8月</t>
  </si>
  <si>
    <t>改善了村内“脏、乱、差”的生活环境，受益户388户1248人，其中脱贫户166户。</t>
  </si>
  <si>
    <t>茅坪回族镇腰庄河村农村人居环境整治项目</t>
  </si>
  <si>
    <t>实施腰庄河村一、二、三组环境综合整治工作，拆除乱搭乱建4处，清理院落1处，巷道硬化1000平方米，铺设步道200平方米等。</t>
  </si>
  <si>
    <t>该项目建成后将极大地改善农村群众生产生活条件，改变村容村貌，受益总人口345户1243人，其中：脱贫户115户365人，监测户5户15人。</t>
  </si>
  <si>
    <t>达仁镇丽光村农村人居环境整治项目</t>
  </si>
  <si>
    <t>硬化巷道，画眉沟口至四建搬迁点环境整治</t>
  </si>
  <si>
    <t>改善群众出行条件，改善了生活环境，受益户389户1268人，其中脱贫户102户。</t>
  </si>
  <si>
    <t>西口回族镇聂家沟村农村人居环境整治项目</t>
  </si>
  <si>
    <t>1.水毁污水管道修复工程 1.5公里。
2.一二组道路沿线基础绿化工程1公里。
3.围墙治理工程1200平方米;田园治理工程10000平方米。</t>
  </si>
  <si>
    <t>人居环境整治工程，方便了群众生活，改善了乡村环境，提升群众生活幸福指数，受益户202户798人，其中脱贫户86户320人，监测户8户29人。</t>
  </si>
  <si>
    <t>青铜关镇农村人居环境整治项目</t>
  </si>
  <si>
    <t>丰收村
东坪村
铜关村
前湾村
乡中村
青梅村
冷水河村</t>
  </si>
  <si>
    <t>丰收村：修建加固河堤5处450立方米、清理河道4.5公里；巷道硬化2000平方米。
东坪村：巷道硬化2000平方米、田园整治5亩。
铜关村：护坡挡墙300米；集镇街道污水管网铺设1.2公里。
前湾村：敬老院房后至火石梁搬迁点修建污水渠318米；鲁家湾新建垃圾台1座；污水管网铺设500米、巷道硬化2700平方米，新修护坡挡墙690米。
乡中村：通村道路垮塌修复，乾佑河流沿线新建河堤及加固河堤200米、改造提升卫生公厕2座；巷道硬化400平方米。
青梅村：四、五、六组通村道路垮塌修复，路面平整3公里，巷道硬化650米。
冷水河村：二组通组道路垮塌修复，浆砌石坎挡墙486米；田园整治8亩。</t>
  </si>
  <si>
    <t>实施加固河堤、改厕改圈、硬化道路等项目，改善了各村群众居住、生活环境，提升居民幸福指数，总受益户130户515人，带动130户脱贫户增收</t>
  </si>
  <si>
    <t>高峰镇农村人居环境整治项目</t>
  </si>
  <si>
    <t>高峰镇青山社区</t>
  </si>
  <si>
    <t>1.田园道路修整1条，补修石坎34处；
2.道路修复28处，护坡挡墙12处，疏通排水桥涵洞24处，平整路肩覆土6.7公里；
3.新建垃圾池3个，改造6个，购置垃圾桶200个，垃圾箱6个；
4.基本绿化6.8公里，安装路灯160盏。
5.巷道硬化1.2公里。</t>
  </si>
  <si>
    <t>改变原来破旧的面貌，村民居住环境得到整体提升，受益户310户1156人。</t>
  </si>
  <si>
    <t>永乐街道办农村人居环境整治项目</t>
  </si>
  <si>
    <t>王家坪社区
孙家砭村
八亩坪村</t>
  </si>
  <si>
    <t>王家坪社区：1.河堤修复3200米、清理河道4公里、田园整治365亩；2.浆砌挡土墙304.6m³；3.道路修复570㎡。4.安装路灯10盏。
孙家砭村：土石方回填25000余方，河道清理4公里
八亩坪村：1.河道清理4公里；2.土石方回填400m³；安装路灯7盏</t>
  </si>
  <si>
    <t>改善了群众的居住及出行条件，受益户668户2214人。</t>
  </si>
  <si>
    <t>回龙镇人居环境整治提升项目</t>
  </si>
  <si>
    <t>枣园村、和坪村、回龙村、双龙村、万寿村</t>
  </si>
  <si>
    <t>1.双龙村四组古道岭至回龙村一组道路建设，预算总投资60万元；双龙村道路路边改造工程，预算总投资15万元；河道及河沟治理300米，预算总投资48万元。
2.枣园村至双龙村基本绿化2000多余平方米，预算总投资30万元；村内基本绿化2.2公里，预算总投资18万元。
3.在双龙村古道岭安置点、沙湾安置点新建水冲式卫生公共厕所2座，预算总投资29万元。
万寿村：1.垃圾分类处理设施，污水处理13户共75立方米。2.环境提升改造1690平方米，改圈、改厕49户，村级道路防护墙500米，河道、水沟治理1000米。3.基本绿化建设和公共健身设施、田园整治。</t>
  </si>
  <si>
    <t>治理河道、新建公厕、环境提升改造等项目的实施，改变了整体面貌，提升了村民的幸福指数，受益户856户2767人。</t>
  </si>
  <si>
    <t>米粮镇人居环境整治提升项目</t>
  </si>
  <si>
    <t>1、冷安路至村委会沿线环境提升。
2、村委会周边河堤加固整治，清理河道，新修河堤50米。
3、三组路口至村委会道路提升改造工程。
4、村内基本绿化500平方米。
5、安装路灯70盏。</t>
  </si>
  <si>
    <t>改厕改圈、基本绿化、路灯安装项目，使全村百姓生活环境得到改善，受益户183户556人，其中脱贫户52户169人。</t>
  </si>
  <si>
    <t>云盖寺镇人居环境整治提升项目</t>
  </si>
  <si>
    <t>西华村
岩湾村
金钟村</t>
  </si>
  <si>
    <t>岩湾村：1.岩湾村一组道路1.5公里原路面修补，拓宽1米及硬化1.5公里，硬化厚度18公分；2.农户巷道硬化1300平方米；3.实施基本绿化，安装路灯40盏。
金钟村：1.新修河堤150米；2.清理河道7公里；3.道路沿线田园治理；4.基本绿化0.6公里；5.河沟治理100米；6.应急水井1处。
西华村：1.道路整治及绿化1公里；2.清理道路塌方、干砌石护坡、路基补缺、疏通污水排畅桥涵洞及设置标识、田园治理、安装路灯。
3.新建垃圾池一座，购置垃圾箱5个，垃圾桶200个。</t>
  </si>
  <si>
    <t>道路硬化、加固河堤、新建垃圾池等项目，切实改变了原貌，提升了居住环境的舒适度。受益户548户1978人，其中脱贫户152户469人。</t>
  </si>
  <si>
    <t>西口回族镇农丰村人居环境整治项目</t>
  </si>
  <si>
    <t>西口回族镇  
农丰村</t>
  </si>
  <si>
    <t>一、二组通组路硬化 1500平方米 ，路肩硬化3.2公里，修建洞沟产业路路肩1.8公里，产权确权到农丰村。</t>
  </si>
  <si>
    <t>通过人居环境整治可改变村容村貌，提升群众生活幸福指数， 受益农户214户728人，其中脱贫户69户220人。</t>
  </si>
  <si>
    <t>镇安县高峰镇人居环境整治项目</t>
  </si>
  <si>
    <t>青山社区、渔坪村、两河村、正河村</t>
  </si>
  <si>
    <t>1.巷道硬化1350㎡，路灯安装180盏；
2.整治田间道路280米，修补耕地石坎1210m³，平整修复耕地35亩。</t>
  </si>
  <si>
    <t>4月-7月</t>
  </si>
  <si>
    <t>加强农田建设，切实改善了群众的生产条件，为群众稳定增收打下了基础，总受益户345户1130人。</t>
  </si>
  <si>
    <t>太坪社区</t>
  </si>
  <si>
    <t>1.修复水毁河道250米、清理河道850米， 田园整治45亩、修复灌溉水渠435米
3.改造拓宽硬化组级路550米、巷道硬化 250米，基础绿化300平方米； 
3.土石方回填（覆土）7000余m³。</t>
  </si>
  <si>
    <t>4月-8月</t>
  </si>
  <si>
    <t>实施加固河堤、改厕改圈、硬化道路等项目，改善了本社区的生活环境，提升了居民幸福指数，受益户140户592人。</t>
  </si>
  <si>
    <t>月河镇农村人居环境整治项目</t>
  </si>
  <si>
    <t>罗家营村、先锋村</t>
  </si>
  <si>
    <t>巷道硬化2000㎡，便民桥维修6座，新修杜沟便民桥1座，安装路灯19盏，排水渠200m，农户聚集区公厕1座，小型污水处理设施一套，沿线基本绿化等。</t>
  </si>
  <si>
    <t>改变了本村村民“脏、乱、差”的生活环境，受益户254户1138人。</t>
  </si>
  <si>
    <t>西口回族镇农村人居环境整治项目</t>
  </si>
  <si>
    <t>青树村、岭沟村、农丰村</t>
  </si>
  <si>
    <t>修建公厕5个，安装路灯120盏，修建50亩排水设施；田园整治150亩，基本绿化750米。</t>
  </si>
  <si>
    <t>4月-6月</t>
  </si>
  <si>
    <t>绿化亮化项目的实施，改善了群众的出行、生活环境，受益户625户2654人。</t>
  </si>
  <si>
    <t>云盖寺镇农村人居环境整治项目</t>
  </si>
  <si>
    <t>云镇社区、花园社区、岩湾社区、金钟村</t>
  </si>
  <si>
    <t>1.巷道硬化410米及其他配套设施建设；
2.配备垃圾箱5个，小型分类垃圾箱50个，垃圾桶260个；
3.安装路灯108盏。
4.清理河道2.9公里，新修河堤156米。
5.新建公厕2座，改造提升3座。</t>
  </si>
  <si>
    <t>亮化、改善了社区环境，为打造旅游小镇创造了优美的环境基础，受益户3580户14673人。</t>
  </si>
  <si>
    <t>镇办环境综合整治项目</t>
  </si>
  <si>
    <t>永乐街道办、回龙镇、西口回族镇、云盖寺镇、大坪镇</t>
  </si>
  <si>
    <t>1.永乐街道办太坪社区100万元,主要实施改圈改厕；村组道路硬化1640平方米，铺设青砖540平方米；新建公厕1座，污水沉淀池1个，污水检查井48座，铺设排污管道400米等。
2.永乐街道办栗园村30万元,1-4组3公里村级道路硬化拓宽。
3.回龙镇双龙村100万元,修建卫生公厕两座（古道岭公厕、沙湾公厕）；田园整治370平方米；道路硬化230米，防洪沟渠整修220米,上台子水杂果园环形路420米（3.5米宽）
4.西口回族镇100万元,主要实施田园整治200亩;河堤修复加固及河道清理15公里等。
5.云盖寺镇西洞村100万元,主要实施新修便民桥一座；村组道路硬化300米，河堤修复，田园治理等。
6.云盖寺镇岩湾社区30万元,主要实施新修便民桥;河道治理及河堤修复等。
7.大坪镇芋园村30万元,主要实施0.7公里村级道路硬化;0.1公里产业路复修等。</t>
  </si>
  <si>
    <t>1.改善43户基础设施条件及人居环境面貌，其中脱贫户32户，重点监测户11户。
2.改善300户基础设施条件及人居环境面貌，其中脱贫户233户，重点监测户8户。
3.改善232户基础设施条件及人居环境面貌，其中脱贫户、重点监测户64户。
4.改善70户基础设施条件及人居环境面貌，其中脱贫户32户，重点监测户21户。
5.改善78户基础设施条件及人居环境面貌，其中脱贫户32户，重点监测户2户。
6.改善80户基础设施条件及人居环境面貌，其中脱贫户10户，重点监测户1户。
7.改善32户基础设施条件及人居环境面貌，其中脱贫户10户，重点监测户1户。</t>
  </si>
  <si>
    <t>茅坪回族镇茅坪社区环境整治项目</t>
  </si>
  <si>
    <t>茅坪回族镇茅坪社区</t>
  </si>
  <si>
    <t xml:space="preserve">修建拦河坝4座，河道清淤1.4公里，安装护栏185米，空心砖挡墙100米，石砌挡墙100米等。 </t>
  </si>
  <si>
    <t>该项目建成后将极大地改善集镇面貌，改造提升群众人居环境，受益农户152户，其中脱贫户、监测户25户出行难的问题。</t>
  </si>
  <si>
    <t>项目管理费</t>
  </si>
  <si>
    <t>乡村振兴项目管理费由省级直接提取，下达我县178万元，使用范围严格参照《陕西省财政衔接推进乡村振兴补助资金管理办法》第七条执行。</t>
  </si>
  <si>
    <t>保障乡村振兴项目前期设计、评审、招标、检查验收、成果宣传、档案管理等费用支出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</si>
</sst>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Red]0.00"/>
  </numFmts>
  <fonts count="39">
    <font>
      <sz val="11"/>
      <color theme="1"/>
      <name val="宋体"/>
      <charset val="134"/>
      <scheme val="minor"/>
    </font>
    <font>
      <sz val="10"/>
      <name val="宋体"/>
      <charset val="134"/>
      <scheme val="minor"/>
    </font>
    <font>
      <sz val="10"/>
      <name val="宋体"/>
      <charset val="134"/>
    </font>
    <font>
      <sz val="14"/>
      <name val="黑体"/>
      <charset val="134"/>
    </font>
    <font>
      <b/>
      <sz val="10"/>
      <name val="黑体"/>
      <charset val="134"/>
    </font>
    <font>
      <sz val="22"/>
      <name val="方正小标宋简体"/>
      <charset val="134"/>
    </font>
    <font>
      <b/>
      <sz val="10"/>
      <name val="宋体"/>
      <charset val="134"/>
    </font>
    <font>
      <b/>
      <sz val="11"/>
      <name val="宋体"/>
      <charset val="134"/>
    </font>
    <font>
      <sz val="10"/>
      <name val="黑体"/>
      <charset val="134"/>
    </font>
    <font>
      <sz val="12"/>
      <name val="宋体"/>
      <charset val="134"/>
    </font>
    <font>
      <sz val="9"/>
      <name val="宋体"/>
      <charset val="134"/>
    </font>
    <font>
      <sz val="14"/>
      <color indexed="8"/>
      <name val="黑体"/>
      <charset val="134"/>
    </font>
    <font>
      <sz val="22"/>
      <color rgb="FF000000"/>
      <name val="方正小标宋简体"/>
      <charset val="134"/>
    </font>
    <font>
      <sz val="22"/>
      <color indexed="8"/>
      <name val="方正小标宋简体"/>
      <charset val="134"/>
    </font>
    <font>
      <b/>
      <sz val="11"/>
      <color indexed="8"/>
      <name val="宋体"/>
      <charset val="134"/>
    </font>
    <font>
      <b/>
      <sz val="12"/>
      <color indexed="8"/>
      <name val="宋体"/>
      <charset val="134"/>
    </font>
    <font>
      <sz val="10"/>
      <color indexed="8"/>
      <name val="宋体"/>
      <charset val="134"/>
    </font>
    <font>
      <sz val="10"/>
      <color theme="1"/>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4" borderId="11" applyNumberFormat="0" applyAlignment="0" applyProtection="0">
      <alignment vertical="center"/>
    </xf>
    <xf numFmtId="0" fontId="28" fillId="5" borderId="12" applyNumberFormat="0" applyAlignment="0" applyProtection="0">
      <alignment vertical="center"/>
    </xf>
    <xf numFmtId="0" fontId="29" fillId="5" borderId="11" applyNumberFormat="0" applyAlignment="0" applyProtection="0">
      <alignment vertical="center"/>
    </xf>
    <xf numFmtId="0" fontId="30" fillId="6"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9" fillId="0" borderId="0"/>
    <xf numFmtId="0" fontId="0" fillId="0" borderId="0">
      <alignment vertical="center"/>
    </xf>
    <xf numFmtId="0" fontId="0" fillId="0" borderId="0">
      <alignment vertical="center"/>
    </xf>
    <xf numFmtId="0" fontId="9" fillId="0" borderId="0">
      <alignment vertical="center"/>
    </xf>
    <xf numFmtId="0" fontId="0" fillId="0" borderId="0">
      <alignment vertical="center"/>
    </xf>
  </cellStyleXfs>
  <cellXfs count="74">
    <xf numFmtId="0" fontId="0" fillId="0" borderId="0" xfId="0">
      <alignment vertical="center"/>
    </xf>
    <xf numFmtId="0" fontId="1"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vertical="center"/>
    </xf>
    <xf numFmtId="0" fontId="1" fillId="2" borderId="0" xfId="0" applyFont="1" applyFill="1">
      <alignment vertical="center"/>
    </xf>
    <xf numFmtId="0" fontId="1" fillId="2" borderId="0" xfId="0" applyFont="1" applyFill="1" applyAlignment="1">
      <alignment horizontal="justify" vertical="center"/>
    </xf>
    <xf numFmtId="0" fontId="1" fillId="2" borderId="0" xfId="0" applyNumberFormat="1" applyFont="1" applyFill="1" applyAlignment="1">
      <alignment horizontal="center" vertical="center"/>
    </xf>
    <xf numFmtId="0" fontId="1" fillId="2" borderId="0" xfId="0" applyNumberFormat="1" applyFont="1" applyFill="1">
      <alignment vertical="center"/>
    </xf>
    <xf numFmtId="0" fontId="1" fillId="2" borderId="0" xfId="0" applyFont="1" applyFill="1" applyAlignment="1">
      <alignment vertical="center" wrapText="1"/>
    </xf>
    <xf numFmtId="0" fontId="3"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justify" vertical="center" wrapText="1"/>
    </xf>
    <xf numFmtId="176" fontId="4"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justify"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176" fontId="2" fillId="2" borderId="1" xfId="0" applyNumberFormat="1" applyFont="1" applyFill="1" applyBorder="1" applyAlignment="1">
      <alignment horizontal="center" vertical="center" wrapText="1"/>
    </xf>
    <xf numFmtId="0" fontId="1" fillId="2" borderId="1" xfId="0" applyFont="1" applyFill="1" applyBorder="1" applyAlignment="1">
      <alignment horizontal="justify" vertical="center"/>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2" fillId="2" borderId="1" xfId="0" applyNumberFormat="1" applyFont="1" applyFill="1" applyBorder="1" applyAlignment="1">
      <alignment horizontal="justify" vertical="center"/>
    </xf>
    <xf numFmtId="0" fontId="8" fillId="2" borderId="0" xfId="0"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2" fillId="2" borderId="1" xfId="51" applyFont="1" applyFill="1" applyBorder="1" applyAlignment="1">
      <alignment horizontal="justify" vertical="center" wrapText="1"/>
    </xf>
    <xf numFmtId="0" fontId="2" fillId="2" borderId="0" xfId="0" applyFont="1" applyFill="1" applyBorder="1" applyAlignment="1">
      <alignment horizontal="justify" vertical="center" wrapText="1"/>
    </xf>
    <xf numFmtId="57" fontId="2"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 fillId="2" borderId="1" xfId="0" applyFont="1" applyFill="1" applyBorder="1" applyAlignment="1">
      <alignment vertical="center" wrapText="1"/>
    </xf>
    <xf numFmtId="176" fontId="2"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11" fillId="0" borderId="0" xfId="53" applyFont="1" applyFill="1" applyAlignment="1" applyProtection="1">
      <alignment horizontal="left" vertical="center"/>
      <protection locked="0"/>
    </xf>
    <xf numFmtId="0" fontId="11" fillId="0" borderId="0" xfId="53" applyFont="1" applyFill="1" applyBorder="1" applyAlignment="1" applyProtection="1">
      <alignment horizontal="center" vertical="center"/>
      <protection locked="0"/>
    </xf>
    <xf numFmtId="0" fontId="11" fillId="0" borderId="0" xfId="53" applyFont="1" applyFill="1" applyBorder="1" applyAlignment="1" applyProtection="1">
      <alignment vertical="center"/>
      <protection locked="0"/>
    </xf>
    <xf numFmtId="0" fontId="12" fillId="0" borderId="0" xfId="53" applyFont="1" applyFill="1" applyBorder="1" applyAlignment="1" applyProtection="1">
      <alignment horizontal="center" vertical="center"/>
      <protection locked="0"/>
    </xf>
    <xf numFmtId="0" fontId="13" fillId="0" borderId="0" xfId="53" applyFont="1" applyFill="1" applyBorder="1" applyAlignment="1" applyProtection="1">
      <alignment horizontal="center" vertical="center"/>
      <protection locked="0"/>
    </xf>
    <xf numFmtId="0" fontId="14" fillId="0" borderId="1" xfId="53" applyFont="1" applyFill="1" applyBorder="1" applyAlignment="1" applyProtection="1">
      <alignment horizontal="center" vertical="center"/>
      <protection locked="0"/>
    </xf>
    <xf numFmtId="0" fontId="14" fillId="0" borderId="1" xfId="53" applyFont="1" applyFill="1" applyBorder="1" applyAlignment="1" applyProtection="1">
      <alignment horizontal="center" vertical="center" wrapText="1"/>
      <protection locked="0"/>
    </xf>
    <xf numFmtId="0" fontId="14" fillId="0" borderId="1" xfId="53" applyFont="1" applyFill="1" applyBorder="1" applyAlignment="1">
      <alignment horizontal="center" vertical="center"/>
    </xf>
    <xf numFmtId="0" fontId="14" fillId="0" borderId="1" xfId="53" applyFont="1" applyFill="1" applyBorder="1" applyAlignment="1">
      <alignment horizontal="left" vertical="center" wrapText="1"/>
    </xf>
    <xf numFmtId="178" fontId="15" fillId="0" borderId="1" xfId="53" applyNumberFormat="1" applyFont="1" applyFill="1" applyBorder="1" applyAlignment="1">
      <alignment horizontal="center" vertical="center"/>
    </xf>
    <xf numFmtId="0" fontId="14" fillId="0" borderId="1" xfId="53" applyFont="1" applyFill="1" applyBorder="1" applyAlignment="1">
      <alignment vertical="center"/>
    </xf>
    <xf numFmtId="0" fontId="16" fillId="0" borderId="1" xfId="53" applyFont="1" applyFill="1" applyBorder="1" applyAlignment="1">
      <alignment horizontal="center" vertical="center"/>
    </xf>
    <xf numFmtId="0" fontId="17" fillId="0" borderId="1" xfId="50" applyFont="1" applyFill="1" applyBorder="1" applyAlignment="1">
      <alignment horizontal="left" vertical="center" wrapText="1"/>
    </xf>
    <xf numFmtId="178" fontId="18" fillId="0" borderId="1" xfId="53" applyNumberFormat="1" applyFont="1" applyFill="1" applyBorder="1" applyAlignment="1">
      <alignment horizontal="center" vertical="center"/>
    </xf>
    <xf numFmtId="0" fontId="16" fillId="0" borderId="1" xfId="53" applyFont="1" applyFill="1" applyBorder="1" applyAlignment="1">
      <alignment vertical="center"/>
    </xf>
    <xf numFmtId="178" fontId="16" fillId="0" borderId="1" xfId="53"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176" fontId="15" fillId="0" borderId="1" xfId="53"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4" xfId="49"/>
    <cellStyle name="常规 2" xfId="50"/>
    <cellStyle name="常规 2 2" xfId="51"/>
    <cellStyle name="常规 2 2 2 2" xfId="52"/>
    <cellStyle name="常规 4" xfId="53"/>
  </cellStyles>
  <tableStyles count="0" defaultTableStyle="TableStyleMedium9" defaultPivotStyle="PivotStyleLight16"/>
  <colors>
    <mruColors>
      <color rgb="00FFFF00"/>
      <color rgb="00A7E1B4"/>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zoomScale="85" zoomScaleNormal="85" workbookViewId="0">
      <selection activeCell="B10" sqref="B10"/>
    </sheetView>
  </sheetViews>
  <sheetFormatPr defaultColWidth="8.88333333333333" defaultRowHeight="13.5" outlineLevelCol="5"/>
  <cols>
    <col min="1" max="1" width="5.88333333333333" customWidth="1"/>
    <col min="2" max="2" width="77.5583333333333" customWidth="1"/>
    <col min="3" max="3" width="22.8833333333333" customWidth="1"/>
    <col min="4" max="4" width="13.3333333333333" customWidth="1"/>
    <col min="5" max="5" width="23.4416666666667" customWidth="1"/>
    <col min="6" max="6" width="5.88333333333333" customWidth="1"/>
  </cols>
  <sheetData>
    <row r="1" ht="18.75" spans="1:6">
      <c r="A1" s="55" t="s">
        <v>0</v>
      </c>
      <c r="B1" s="55"/>
      <c r="C1" s="56"/>
      <c r="D1" s="56"/>
      <c r="E1" s="56"/>
      <c r="F1" s="57"/>
    </row>
    <row r="2" ht="40.05" customHeight="1" spans="1:6">
      <c r="A2" s="58" t="s">
        <v>1</v>
      </c>
      <c r="B2" s="59"/>
      <c r="C2" s="59"/>
      <c r="D2" s="59"/>
      <c r="E2" s="59"/>
      <c r="F2" s="59"/>
    </row>
    <row r="3" spans="1:6">
      <c r="A3" s="60" t="s">
        <v>2</v>
      </c>
      <c r="B3" s="60" t="s">
        <v>3</v>
      </c>
      <c r="C3" s="61" t="s">
        <v>4</v>
      </c>
      <c r="D3" s="61" t="s">
        <v>5</v>
      </c>
      <c r="E3" s="61"/>
      <c r="F3" s="60" t="s">
        <v>6</v>
      </c>
    </row>
    <row r="4" ht="36" customHeight="1" spans="1:6">
      <c r="A4" s="60"/>
      <c r="B4" s="60"/>
      <c r="C4" s="61"/>
      <c r="D4" s="61" t="s">
        <v>7</v>
      </c>
      <c r="E4" s="61" t="s">
        <v>8</v>
      </c>
      <c r="F4" s="60"/>
    </row>
    <row r="5" ht="25.05" customHeight="1" spans="1:6">
      <c r="A5" s="62" t="s">
        <v>9</v>
      </c>
      <c r="B5" s="63" t="s">
        <v>10</v>
      </c>
      <c r="C5" s="64">
        <f>SUM(C6:C21)</f>
        <v>44701.1</v>
      </c>
      <c r="D5" s="64">
        <f>SUM(D6:D21)</f>
        <v>19477</v>
      </c>
      <c r="E5" s="64">
        <f>SUM(E6:E21)</f>
        <v>22405</v>
      </c>
      <c r="F5" s="65"/>
    </row>
    <row r="6" ht="25.05" customHeight="1" spans="1:6">
      <c r="A6" s="66">
        <v>1</v>
      </c>
      <c r="B6" s="67" t="s">
        <v>11</v>
      </c>
      <c r="C6" s="68">
        <v>19003</v>
      </c>
      <c r="D6" s="68">
        <f>16075-2820</f>
        <v>13255</v>
      </c>
      <c r="E6" s="68">
        <f>C6-2820</f>
        <v>16183</v>
      </c>
      <c r="F6" s="69"/>
    </row>
    <row r="7" ht="25.05" customHeight="1" spans="1:6">
      <c r="A7" s="66">
        <v>2</v>
      </c>
      <c r="B7" s="67" t="s">
        <v>12</v>
      </c>
      <c r="C7" s="68">
        <v>4405</v>
      </c>
      <c r="D7" s="68">
        <v>3670</v>
      </c>
      <c r="E7" s="68">
        <v>3670</v>
      </c>
      <c r="F7" s="69"/>
    </row>
    <row r="8" ht="25.05" customHeight="1" spans="1:6">
      <c r="A8" s="66">
        <v>3</v>
      </c>
      <c r="B8" s="67" t="s">
        <v>13</v>
      </c>
      <c r="C8" s="68"/>
      <c r="D8" s="68"/>
      <c r="E8" s="68"/>
      <c r="F8" s="69"/>
    </row>
    <row r="9" ht="25.05" customHeight="1" spans="1:6">
      <c r="A9" s="66">
        <v>4</v>
      </c>
      <c r="B9" s="67" t="s">
        <v>14</v>
      </c>
      <c r="C9" s="68">
        <f>1563.2+930</f>
        <v>2493.2</v>
      </c>
      <c r="D9" s="68"/>
      <c r="E9" s="68"/>
      <c r="F9" s="69"/>
    </row>
    <row r="10" ht="25.05" customHeight="1" spans="1:6">
      <c r="A10" s="66">
        <v>5</v>
      </c>
      <c r="B10" s="67" t="s">
        <v>15</v>
      </c>
      <c r="C10" s="68">
        <f>2052+621</f>
        <v>2673</v>
      </c>
      <c r="D10" s="68">
        <v>2052</v>
      </c>
      <c r="E10" s="68">
        <v>2052</v>
      </c>
      <c r="F10" s="69"/>
    </row>
    <row r="11" ht="25.05" customHeight="1" spans="1:6">
      <c r="A11" s="66">
        <v>6</v>
      </c>
      <c r="B11" s="67" t="s">
        <v>16</v>
      </c>
      <c r="C11" s="68">
        <v>1145</v>
      </c>
      <c r="D11" s="68">
        <v>500</v>
      </c>
      <c r="E11" s="68">
        <v>500</v>
      </c>
      <c r="F11" s="69"/>
    </row>
    <row r="12" ht="25.05" customHeight="1" spans="1:6">
      <c r="A12" s="66">
        <v>7</v>
      </c>
      <c r="B12" s="67" t="s">
        <v>17</v>
      </c>
      <c r="C12" s="68"/>
      <c r="D12" s="68"/>
      <c r="E12" s="70"/>
      <c r="F12" s="69"/>
    </row>
    <row r="13" ht="25.05" customHeight="1" spans="1:6">
      <c r="A13" s="66">
        <v>8</v>
      </c>
      <c r="B13" s="67" t="s">
        <v>18</v>
      </c>
      <c r="C13" s="68"/>
      <c r="D13" s="68"/>
      <c r="E13" s="70"/>
      <c r="F13" s="69"/>
    </row>
    <row r="14" ht="25.05" customHeight="1" spans="1:6">
      <c r="A14" s="66">
        <v>9</v>
      </c>
      <c r="B14" s="67" t="s">
        <v>19</v>
      </c>
      <c r="C14" s="68">
        <v>10480</v>
      </c>
      <c r="D14" s="68"/>
      <c r="E14" s="70"/>
      <c r="F14" s="69"/>
    </row>
    <row r="15" ht="25.05" customHeight="1" spans="1:6">
      <c r="A15" s="66">
        <v>10</v>
      </c>
      <c r="B15" s="67" t="s">
        <v>20</v>
      </c>
      <c r="C15" s="68">
        <f>227.13+135.77</f>
        <v>362.9</v>
      </c>
      <c r="D15" s="68"/>
      <c r="E15" s="70"/>
      <c r="F15" s="69"/>
    </row>
    <row r="16" ht="31.95" customHeight="1" spans="1:6">
      <c r="A16" s="66">
        <v>11</v>
      </c>
      <c r="B16" s="67" t="s">
        <v>21</v>
      </c>
      <c r="C16" s="68"/>
      <c r="D16" s="68"/>
      <c r="E16" s="70"/>
      <c r="F16" s="69"/>
    </row>
    <row r="17" ht="25.05" customHeight="1" spans="1:6">
      <c r="A17" s="66">
        <v>12</v>
      </c>
      <c r="B17" s="67" t="s">
        <v>22</v>
      </c>
      <c r="C17" s="68"/>
      <c r="D17" s="68"/>
      <c r="E17" s="70"/>
      <c r="F17" s="69"/>
    </row>
    <row r="18" ht="25.05" customHeight="1" spans="1:6">
      <c r="A18" s="66">
        <v>13</v>
      </c>
      <c r="B18" s="67" t="s">
        <v>23</v>
      </c>
      <c r="C18" s="68"/>
      <c r="D18" s="68"/>
      <c r="E18" s="70"/>
      <c r="F18" s="69"/>
    </row>
    <row r="19" ht="25.05" customHeight="1" spans="1:6">
      <c r="A19" s="66">
        <v>14</v>
      </c>
      <c r="B19" s="67" t="s">
        <v>24</v>
      </c>
      <c r="C19" s="68"/>
      <c r="D19" s="68"/>
      <c r="E19" s="70"/>
      <c r="F19" s="69"/>
    </row>
    <row r="20" ht="25.05" customHeight="1" spans="1:6">
      <c r="A20" s="66">
        <v>15</v>
      </c>
      <c r="B20" s="67" t="s">
        <v>25</v>
      </c>
      <c r="C20" s="68"/>
      <c r="D20" s="68"/>
      <c r="E20" s="70"/>
      <c r="F20" s="69"/>
    </row>
    <row r="21" ht="37.95" customHeight="1" spans="1:6">
      <c r="A21" s="66">
        <v>16</v>
      </c>
      <c r="B21" s="67" t="s">
        <v>26</v>
      </c>
      <c r="C21" s="68">
        <v>4139</v>
      </c>
      <c r="D21" s="68"/>
      <c r="E21" s="70"/>
      <c r="F21" s="69"/>
    </row>
    <row r="22" ht="25.05" customHeight="1" spans="1:6">
      <c r="A22" s="62" t="s">
        <v>27</v>
      </c>
      <c r="B22" s="63" t="s">
        <v>28</v>
      </c>
      <c r="C22" s="64">
        <f>SUM(C23:C28)</f>
        <v>8488.46</v>
      </c>
      <c r="D22" s="64">
        <f>SUM(D23:D28)</f>
        <v>4628</v>
      </c>
      <c r="E22" s="64">
        <f>SUM(E23:E28)</f>
        <v>7191</v>
      </c>
      <c r="F22" s="65"/>
    </row>
    <row r="23" ht="25.05" customHeight="1" spans="1:6">
      <c r="A23" s="66">
        <v>1</v>
      </c>
      <c r="B23" s="71" t="s">
        <v>29</v>
      </c>
      <c r="C23" s="68">
        <v>6375.46</v>
      </c>
      <c r="D23" s="68">
        <v>4628</v>
      </c>
      <c r="E23" s="68">
        <v>6256</v>
      </c>
      <c r="F23" s="69"/>
    </row>
    <row r="24" ht="31.95" customHeight="1" spans="1:6">
      <c r="A24" s="66">
        <v>2</v>
      </c>
      <c r="B24" s="71" t="s">
        <v>30</v>
      </c>
      <c r="C24" s="68">
        <v>1773</v>
      </c>
      <c r="D24" s="68"/>
      <c r="E24" s="68">
        <v>935</v>
      </c>
      <c r="F24" s="69"/>
    </row>
    <row r="25" ht="25.05" customHeight="1" spans="1:6">
      <c r="A25" s="66">
        <v>3</v>
      </c>
      <c r="B25" s="71" t="s">
        <v>31</v>
      </c>
      <c r="C25" s="68">
        <v>340</v>
      </c>
      <c r="D25" s="68"/>
      <c r="E25" s="70"/>
      <c r="F25" s="69"/>
    </row>
    <row r="26" ht="25.05" customHeight="1" spans="1:6">
      <c r="A26" s="66">
        <v>4</v>
      </c>
      <c r="B26" s="71" t="s">
        <v>32</v>
      </c>
      <c r="C26" s="68"/>
      <c r="D26" s="68"/>
      <c r="E26" s="70"/>
      <c r="F26" s="69"/>
    </row>
    <row r="27" ht="25.05" customHeight="1" spans="1:6">
      <c r="A27" s="66">
        <v>5</v>
      </c>
      <c r="B27" s="71" t="s">
        <v>33</v>
      </c>
      <c r="C27" s="68"/>
      <c r="D27" s="68"/>
      <c r="E27" s="70"/>
      <c r="F27" s="69"/>
    </row>
    <row r="28" ht="25.05" customHeight="1" spans="1:6">
      <c r="A28" s="66">
        <v>6</v>
      </c>
      <c r="B28" s="72" t="s">
        <v>34</v>
      </c>
      <c r="C28" s="68"/>
      <c r="D28" s="68"/>
      <c r="E28" s="70"/>
      <c r="F28" s="69"/>
    </row>
    <row r="29" ht="25.05" customHeight="1" spans="1:6">
      <c r="A29" s="62" t="s">
        <v>35</v>
      </c>
      <c r="B29" s="63" t="s">
        <v>36</v>
      </c>
      <c r="C29" s="73">
        <v>170</v>
      </c>
      <c r="D29" s="73"/>
      <c r="E29" s="73">
        <v>170</v>
      </c>
      <c r="F29" s="65"/>
    </row>
    <row r="30" ht="25.05" customHeight="1" spans="1:6">
      <c r="A30" s="62" t="s">
        <v>37</v>
      </c>
      <c r="B30" s="63" t="s">
        <v>38</v>
      </c>
      <c r="C30" s="73">
        <v>1050</v>
      </c>
      <c r="D30" s="73">
        <v>1050</v>
      </c>
      <c r="E30" s="73">
        <v>1050</v>
      </c>
      <c r="F30" s="65"/>
    </row>
    <row r="31" ht="25.05" customHeight="1" spans="1:6">
      <c r="A31" s="62" t="s">
        <v>39</v>
      </c>
      <c r="B31" s="63" t="s">
        <v>40</v>
      </c>
      <c r="C31" s="64">
        <f>C5+C22+C29+C30</f>
        <v>54409.56</v>
      </c>
      <c r="D31" s="64">
        <f>D5+D22+D29+D30</f>
        <v>25155</v>
      </c>
      <c r="E31" s="64">
        <f>E5+E22+E29+E30</f>
        <v>30816</v>
      </c>
      <c r="F31" s="62"/>
    </row>
  </sheetData>
  <mergeCells count="7">
    <mergeCell ref="A1:B1"/>
    <mergeCell ref="A2:F2"/>
    <mergeCell ref="D3:E3"/>
    <mergeCell ref="A3:A4"/>
    <mergeCell ref="B3:B4"/>
    <mergeCell ref="C3:C4"/>
    <mergeCell ref="F3:F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196"/>
  <sheetViews>
    <sheetView tabSelected="1" view="pageBreakPreview" zoomScale="85" zoomScaleNormal="100" workbookViewId="0">
      <pane xSplit="2" ySplit="5" topLeftCell="C156" activePane="bottomRight" state="frozen"/>
      <selection/>
      <selection pane="topRight"/>
      <selection pane="bottomLeft"/>
      <selection pane="bottomRight" activeCell="D158" sqref="A2:W196"/>
    </sheetView>
  </sheetViews>
  <sheetFormatPr defaultColWidth="9" defaultRowHeight="54" customHeight="1"/>
  <cols>
    <col min="1" max="1" width="4.21666666666667" style="5" customWidth="1"/>
    <col min="2" max="2" width="15.1083333333333" style="5" customWidth="1"/>
    <col min="3" max="3" width="12.3333333333333" style="5" customWidth="1"/>
    <col min="4" max="4" width="37" style="6" customWidth="1"/>
    <col min="5" max="5" width="10.6666666666667" style="1" customWidth="1"/>
    <col min="6" max="6" width="25.3333333333333" style="6" customWidth="1"/>
    <col min="7" max="9" width="7.21666666666667" style="6" customWidth="1"/>
    <col min="10" max="10" width="11.4416666666667" style="1" customWidth="1"/>
    <col min="11" max="11" width="9.33333333333333" style="1" customWidth="1"/>
    <col min="12" max="12" width="10.6666666666667" style="1" customWidth="1"/>
    <col min="13" max="13" width="7.775" style="1" customWidth="1"/>
    <col min="14" max="14" width="4.775" style="1" customWidth="1"/>
    <col min="15" max="15" width="4.775" style="7" customWidth="1"/>
    <col min="16" max="17" width="8.44166666666667" style="7" customWidth="1"/>
    <col min="18" max="18" width="8.44166666666667" style="8" customWidth="1"/>
    <col min="19" max="19" width="9" style="8" customWidth="1"/>
    <col min="20" max="20" width="6.33333333333333" style="5" customWidth="1"/>
    <col min="21" max="21" width="8.21666666666667" style="5" customWidth="1"/>
    <col min="22" max="22" width="4.66666666666667" style="5" customWidth="1"/>
    <col min="23" max="23" width="4.88333333333333" style="9" customWidth="1"/>
    <col min="24" max="16384" width="9" style="5"/>
  </cols>
  <sheetData>
    <row r="1" ht="21" customHeight="1" spans="1:22">
      <c r="A1" s="10"/>
      <c r="B1" s="10"/>
      <c r="C1" s="11"/>
      <c r="D1" s="12"/>
      <c r="E1" s="13"/>
      <c r="F1" s="12"/>
      <c r="G1" s="12"/>
      <c r="H1" s="12"/>
      <c r="I1" s="12"/>
      <c r="J1" s="27"/>
      <c r="K1" s="27"/>
      <c r="L1" s="27"/>
      <c r="M1" s="27"/>
      <c r="N1" s="27"/>
      <c r="O1" s="28"/>
      <c r="P1" s="28"/>
      <c r="Q1" s="28"/>
      <c r="R1" s="28"/>
      <c r="S1" s="28"/>
      <c r="T1" s="38"/>
      <c r="U1" s="39"/>
      <c r="V1" s="27"/>
    </row>
    <row r="2" ht="39.9" customHeight="1" spans="1:22">
      <c r="A2" s="14" t="s">
        <v>41</v>
      </c>
      <c r="B2" s="14"/>
      <c r="C2" s="14"/>
      <c r="D2" s="15"/>
      <c r="E2" s="14"/>
      <c r="F2" s="15"/>
      <c r="G2" s="15"/>
      <c r="H2" s="15"/>
      <c r="I2" s="15"/>
      <c r="J2" s="14"/>
      <c r="K2" s="14"/>
      <c r="L2" s="14"/>
      <c r="M2" s="14"/>
      <c r="N2" s="14"/>
      <c r="O2" s="29"/>
      <c r="P2" s="29"/>
      <c r="Q2" s="29"/>
      <c r="R2" s="29"/>
      <c r="S2" s="29"/>
      <c r="T2" s="14"/>
      <c r="U2" s="40"/>
      <c r="V2" s="14"/>
    </row>
    <row r="3" s="1" customFormat="1" ht="42" customHeight="1" spans="1:23">
      <c r="A3" s="16" t="s">
        <v>2</v>
      </c>
      <c r="B3" s="16" t="s">
        <v>42</v>
      </c>
      <c r="C3" s="16" t="s">
        <v>43</v>
      </c>
      <c r="D3" s="16" t="s">
        <v>44</v>
      </c>
      <c r="E3" s="17" t="s">
        <v>45</v>
      </c>
      <c r="F3" s="16" t="s">
        <v>46</v>
      </c>
      <c r="G3" s="18" t="s">
        <v>47</v>
      </c>
      <c r="H3" s="18"/>
      <c r="I3" s="30" t="s">
        <v>48</v>
      </c>
      <c r="J3" s="16" t="s">
        <v>49</v>
      </c>
      <c r="K3" s="16"/>
      <c r="L3" s="16"/>
      <c r="M3" s="16"/>
      <c r="N3" s="16"/>
      <c r="O3" s="31"/>
      <c r="P3" s="31"/>
      <c r="Q3" s="31"/>
      <c r="R3" s="31"/>
      <c r="S3" s="31"/>
      <c r="T3" s="16" t="s">
        <v>50</v>
      </c>
      <c r="U3" s="16" t="s">
        <v>51</v>
      </c>
      <c r="V3" s="16" t="s">
        <v>52</v>
      </c>
      <c r="W3" s="16" t="s">
        <v>53</v>
      </c>
    </row>
    <row r="4" s="1" customFormat="1" ht="24.9" customHeight="1" spans="1:23">
      <c r="A4" s="16"/>
      <c r="B4" s="16"/>
      <c r="C4" s="16"/>
      <c r="D4" s="16"/>
      <c r="E4" s="17"/>
      <c r="F4" s="16"/>
      <c r="G4" s="18" t="s">
        <v>54</v>
      </c>
      <c r="H4" s="18" t="s">
        <v>55</v>
      </c>
      <c r="I4" s="32"/>
      <c r="J4" s="16" t="s">
        <v>56</v>
      </c>
      <c r="K4" s="16" t="s">
        <v>57</v>
      </c>
      <c r="L4" s="16"/>
      <c r="M4" s="16"/>
      <c r="N4" s="16"/>
      <c r="O4" s="31"/>
      <c r="P4" s="33" t="s">
        <v>58</v>
      </c>
      <c r="Q4" s="41"/>
      <c r="R4" s="42"/>
      <c r="S4" s="31" t="s">
        <v>59</v>
      </c>
      <c r="T4" s="16"/>
      <c r="U4" s="16"/>
      <c r="V4" s="16"/>
      <c r="W4" s="16"/>
    </row>
    <row r="5" s="1" customFormat="1" ht="24.9" customHeight="1" spans="1:23">
      <c r="A5" s="16"/>
      <c r="B5" s="16"/>
      <c r="C5" s="16"/>
      <c r="D5" s="16"/>
      <c r="E5" s="17"/>
      <c r="F5" s="16"/>
      <c r="G5" s="18"/>
      <c r="H5" s="18"/>
      <c r="I5" s="34"/>
      <c r="J5" s="16"/>
      <c r="K5" s="16" t="s">
        <v>60</v>
      </c>
      <c r="L5" s="16" t="s">
        <v>61</v>
      </c>
      <c r="M5" s="16" t="s">
        <v>62</v>
      </c>
      <c r="N5" s="16" t="s">
        <v>63</v>
      </c>
      <c r="O5" s="31" t="s">
        <v>64</v>
      </c>
      <c r="P5" s="31" t="s">
        <v>60</v>
      </c>
      <c r="Q5" s="31" t="s">
        <v>61</v>
      </c>
      <c r="R5" s="31" t="s">
        <v>62</v>
      </c>
      <c r="S5" s="31"/>
      <c r="T5" s="16"/>
      <c r="U5" s="16"/>
      <c r="V5" s="16"/>
      <c r="W5" s="16"/>
    </row>
    <row r="6" s="2" customFormat="1" ht="66" customHeight="1" spans="1:23">
      <c r="A6" s="19">
        <v>1</v>
      </c>
      <c r="B6" s="20" t="s">
        <v>65</v>
      </c>
      <c r="C6" s="20" t="s">
        <v>66</v>
      </c>
      <c r="D6" s="21" t="s">
        <v>67</v>
      </c>
      <c r="E6" s="22" t="s">
        <v>68</v>
      </c>
      <c r="F6" s="21" t="s">
        <v>69</v>
      </c>
      <c r="G6" s="21">
        <v>10</v>
      </c>
      <c r="H6" s="21">
        <v>22</v>
      </c>
      <c r="I6" s="21">
        <v>306</v>
      </c>
      <c r="J6" s="19">
        <f>K6+P6</f>
        <v>200</v>
      </c>
      <c r="K6" s="19">
        <f t="shared" ref="K6" si="0">SUM(L6:O6)</f>
        <v>200</v>
      </c>
      <c r="L6" s="35">
        <v>200</v>
      </c>
      <c r="M6" s="35"/>
      <c r="N6" s="35"/>
      <c r="O6" s="36"/>
      <c r="P6" s="36"/>
      <c r="Q6" s="36"/>
      <c r="R6" s="36"/>
      <c r="S6" s="36"/>
      <c r="T6" s="19" t="s">
        <v>70</v>
      </c>
      <c r="U6" s="19" t="s">
        <v>71</v>
      </c>
      <c r="V6" s="20" t="s">
        <v>72</v>
      </c>
      <c r="W6" s="19" t="s">
        <v>73</v>
      </c>
    </row>
    <row r="7" s="2" customFormat="1" ht="51" customHeight="1" spans="1:23">
      <c r="A7" s="19">
        <f>A6+1</f>
        <v>2</v>
      </c>
      <c r="B7" s="20" t="s">
        <v>74</v>
      </c>
      <c r="C7" s="20" t="s">
        <v>75</v>
      </c>
      <c r="D7" s="21" t="s">
        <v>76</v>
      </c>
      <c r="E7" s="22" t="s">
        <v>77</v>
      </c>
      <c r="F7" s="21" t="s">
        <v>78</v>
      </c>
      <c r="G7" s="21">
        <v>1011</v>
      </c>
      <c r="H7" s="21">
        <v>1011</v>
      </c>
      <c r="I7" s="21">
        <v>1011</v>
      </c>
      <c r="J7" s="19">
        <f t="shared" ref="J7:J70" si="1">K7+P7</f>
        <v>619.14</v>
      </c>
      <c r="K7" s="19">
        <f t="shared" ref="K7:K38" si="2">SUM(L7:O7)</f>
        <v>619.14</v>
      </c>
      <c r="L7" s="35">
        <f>389.14+230</f>
        <v>619.14</v>
      </c>
      <c r="M7" s="35"/>
      <c r="N7" s="35"/>
      <c r="O7" s="36"/>
      <c r="P7" s="36"/>
      <c r="Q7" s="36"/>
      <c r="R7" s="36"/>
      <c r="S7" s="36"/>
      <c r="T7" s="19" t="s">
        <v>70</v>
      </c>
      <c r="U7" s="19" t="s">
        <v>79</v>
      </c>
      <c r="V7" s="20" t="s">
        <v>72</v>
      </c>
      <c r="W7" s="19" t="s">
        <v>73</v>
      </c>
    </row>
    <row r="8" s="2" customFormat="1" ht="51" customHeight="1" spans="1:23">
      <c r="A8" s="19">
        <f t="shared" ref="A8:A56" si="3">A7+1</f>
        <v>3</v>
      </c>
      <c r="B8" s="20" t="s">
        <v>80</v>
      </c>
      <c r="C8" s="20" t="s">
        <v>81</v>
      </c>
      <c r="D8" s="21" t="s">
        <v>82</v>
      </c>
      <c r="E8" s="22" t="s">
        <v>68</v>
      </c>
      <c r="F8" s="21" t="s">
        <v>83</v>
      </c>
      <c r="G8" s="21">
        <v>12</v>
      </c>
      <c r="H8" s="21">
        <v>36</v>
      </c>
      <c r="I8" s="21">
        <v>64</v>
      </c>
      <c r="J8" s="19">
        <f t="shared" si="1"/>
        <v>180</v>
      </c>
      <c r="K8" s="19">
        <f t="shared" si="2"/>
        <v>180</v>
      </c>
      <c r="L8" s="35">
        <v>180</v>
      </c>
      <c r="M8" s="21"/>
      <c r="N8" s="35"/>
      <c r="O8" s="36"/>
      <c r="P8" s="36"/>
      <c r="Q8" s="36"/>
      <c r="R8" s="36"/>
      <c r="S8" s="36"/>
      <c r="T8" s="19" t="s">
        <v>70</v>
      </c>
      <c r="U8" s="19" t="s">
        <v>71</v>
      </c>
      <c r="V8" s="20" t="s">
        <v>72</v>
      </c>
      <c r="W8" s="19" t="s">
        <v>73</v>
      </c>
    </row>
    <row r="9" s="2" customFormat="1" ht="51" customHeight="1" spans="1:23">
      <c r="A9" s="19">
        <f t="shared" si="3"/>
        <v>4</v>
      </c>
      <c r="B9" s="20" t="s">
        <v>84</v>
      </c>
      <c r="C9" s="20" t="s">
        <v>85</v>
      </c>
      <c r="D9" s="21" t="s">
        <v>86</v>
      </c>
      <c r="E9" s="22" t="s">
        <v>68</v>
      </c>
      <c r="F9" s="21" t="s">
        <v>87</v>
      </c>
      <c r="G9" s="21">
        <v>37</v>
      </c>
      <c r="H9" s="21">
        <v>114</v>
      </c>
      <c r="I9" s="21">
        <v>478</v>
      </c>
      <c r="J9" s="19">
        <f t="shared" si="1"/>
        <v>140</v>
      </c>
      <c r="K9" s="19">
        <f t="shared" si="2"/>
        <v>140</v>
      </c>
      <c r="L9" s="35">
        <v>140</v>
      </c>
      <c r="M9" s="21"/>
      <c r="N9" s="35"/>
      <c r="O9" s="36"/>
      <c r="P9" s="36"/>
      <c r="Q9" s="36"/>
      <c r="R9" s="36"/>
      <c r="S9" s="36"/>
      <c r="T9" s="19" t="s">
        <v>70</v>
      </c>
      <c r="U9" s="19" t="s">
        <v>71</v>
      </c>
      <c r="V9" s="20" t="s">
        <v>72</v>
      </c>
      <c r="W9" s="19" t="s">
        <v>73</v>
      </c>
    </row>
    <row r="10" s="2" customFormat="1" ht="51" customHeight="1" spans="1:23">
      <c r="A10" s="19">
        <f t="shared" si="3"/>
        <v>5</v>
      </c>
      <c r="B10" s="20" t="s">
        <v>88</v>
      </c>
      <c r="C10" s="20" t="s">
        <v>89</v>
      </c>
      <c r="D10" s="21" t="s">
        <v>90</v>
      </c>
      <c r="E10" s="22" t="s">
        <v>68</v>
      </c>
      <c r="F10" s="21" t="s">
        <v>91</v>
      </c>
      <c r="G10" s="21">
        <v>11</v>
      </c>
      <c r="H10" s="21">
        <v>32</v>
      </c>
      <c r="I10" s="21">
        <v>110</v>
      </c>
      <c r="J10" s="19">
        <f t="shared" si="1"/>
        <v>105</v>
      </c>
      <c r="K10" s="19">
        <f t="shared" si="2"/>
        <v>105</v>
      </c>
      <c r="L10" s="35">
        <v>105</v>
      </c>
      <c r="M10" s="21"/>
      <c r="N10" s="35"/>
      <c r="O10" s="36"/>
      <c r="P10" s="36"/>
      <c r="Q10" s="36"/>
      <c r="R10" s="36"/>
      <c r="S10" s="36"/>
      <c r="T10" s="19" t="s">
        <v>70</v>
      </c>
      <c r="U10" s="19" t="s">
        <v>71</v>
      </c>
      <c r="V10" s="20" t="s">
        <v>72</v>
      </c>
      <c r="W10" s="19" t="s">
        <v>73</v>
      </c>
    </row>
    <row r="11" s="2" customFormat="1" ht="51" customHeight="1" spans="1:23">
      <c r="A11" s="19">
        <f t="shared" si="3"/>
        <v>6</v>
      </c>
      <c r="B11" s="20" t="s">
        <v>92</v>
      </c>
      <c r="C11" s="20" t="s">
        <v>93</v>
      </c>
      <c r="D11" s="21" t="s">
        <v>94</v>
      </c>
      <c r="E11" s="22" t="s">
        <v>68</v>
      </c>
      <c r="F11" s="21" t="s">
        <v>95</v>
      </c>
      <c r="G11" s="21">
        <v>24</v>
      </c>
      <c r="H11" s="21">
        <v>72</v>
      </c>
      <c r="I11" s="21">
        <v>210</v>
      </c>
      <c r="J11" s="19">
        <f t="shared" si="1"/>
        <v>80</v>
      </c>
      <c r="K11" s="19">
        <f t="shared" si="2"/>
        <v>80</v>
      </c>
      <c r="L11" s="35">
        <v>80</v>
      </c>
      <c r="M11" s="21"/>
      <c r="N11" s="35"/>
      <c r="O11" s="36"/>
      <c r="P11" s="36"/>
      <c r="Q11" s="36"/>
      <c r="R11" s="36"/>
      <c r="S11" s="36"/>
      <c r="T11" s="19" t="s">
        <v>70</v>
      </c>
      <c r="U11" s="19" t="s">
        <v>71</v>
      </c>
      <c r="V11" s="20" t="s">
        <v>72</v>
      </c>
      <c r="W11" s="19" t="s">
        <v>73</v>
      </c>
    </row>
    <row r="12" s="2" customFormat="1" ht="51" customHeight="1" spans="1:23">
      <c r="A12" s="19">
        <f t="shared" si="3"/>
        <v>7</v>
      </c>
      <c r="B12" s="20" t="s">
        <v>96</v>
      </c>
      <c r="C12" s="20" t="s">
        <v>97</v>
      </c>
      <c r="D12" s="21" t="s">
        <v>98</v>
      </c>
      <c r="E12" s="22" t="s">
        <v>68</v>
      </c>
      <c r="F12" s="21" t="s">
        <v>99</v>
      </c>
      <c r="G12" s="21">
        <v>18</v>
      </c>
      <c r="H12" s="21">
        <v>54</v>
      </c>
      <c r="I12" s="21">
        <v>150</v>
      </c>
      <c r="J12" s="19">
        <f t="shared" si="1"/>
        <v>175</v>
      </c>
      <c r="K12" s="19">
        <f t="shared" si="2"/>
        <v>175</v>
      </c>
      <c r="L12" s="35">
        <v>175</v>
      </c>
      <c r="M12" s="21"/>
      <c r="N12" s="35"/>
      <c r="O12" s="36"/>
      <c r="P12" s="36"/>
      <c r="Q12" s="36"/>
      <c r="R12" s="36"/>
      <c r="S12" s="36"/>
      <c r="T12" s="19" t="s">
        <v>70</v>
      </c>
      <c r="U12" s="19" t="s">
        <v>71</v>
      </c>
      <c r="V12" s="20" t="s">
        <v>72</v>
      </c>
      <c r="W12" s="19" t="s">
        <v>73</v>
      </c>
    </row>
    <row r="13" s="2" customFormat="1" ht="51" customHeight="1" spans="1:23">
      <c r="A13" s="19">
        <f t="shared" si="3"/>
        <v>8</v>
      </c>
      <c r="B13" s="20" t="s">
        <v>100</v>
      </c>
      <c r="C13" s="20" t="s">
        <v>101</v>
      </c>
      <c r="D13" s="21" t="s">
        <v>102</v>
      </c>
      <c r="E13" s="22" t="s">
        <v>68</v>
      </c>
      <c r="F13" s="21" t="s">
        <v>103</v>
      </c>
      <c r="G13" s="21">
        <v>30</v>
      </c>
      <c r="H13" s="21">
        <v>90</v>
      </c>
      <c r="I13" s="21">
        <v>281</v>
      </c>
      <c r="J13" s="19">
        <f t="shared" si="1"/>
        <v>75</v>
      </c>
      <c r="K13" s="19">
        <f t="shared" si="2"/>
        <v>75</v>
      </c>
      <c r="L13" s="35">
        <v>75</v>
      </c>
      <c r="M13" s="21"/>
      <c r="N13" s="35"/>
      <c r="O13" s="36"/>
      <c r="P13" s="36"/>
      <c r="Q13" s="36"/>
      <c r="R13" s="36"/>
      <c r="S13" s="36"/>
      <c r="T13" s="19" t="s">
        <v>70</v>
      </c>
      <c r="U13" s="19" t="s">
        <v>71</v>
      </c>
      <c r="V13" s="20" t="s">
        <v>72</v>
      </c>
      <c r="W13" s="19" t="s">
        <v>73</v>
      </c>
    </row>
    <row r="14" s="2" customFormat="1" ht="59.1" customHeight="1" spans="1:23">
      <c r="A14" s="19">
        <f t="shared" si="3"/>
        <v>9</v>
      </c>
      <c r="B14" s="20" t="s">
        <v>104</v>
      </c>
      <c r="C14" s="20" t="s">
        <v>105</v>
      </c>
      <c r="D14" s="21" t="s">
        <v>106</v>
      </c>
      <c r="E14" s="22" t="s">
        <v>68</v>
      </c>
      <c r="F14" s="21" t="s">
        <v>107</v>
      </c>
      <c r="G14" s="21">
        <v>42</v>
      </c>
      <c r="H14" s="21">
        <v>151</v>
      </c>
      <c r="I14" s="21">
        <v>305</v>
      </c>
      <c r="J14" s="19">
        <f t="shared" si="1"/>
        <v>75</v>
      </c>
      <c r="K14" s="19">
        <f t="shared" si="2"/>
        <v>75</v>
      </c>
      <c r="L14" s="35">
        <v>75</v>
      </c>
      <c r="M14" s="21"/>
      <c r="N14" s="35"/>
      <c r="O14" s="36"/>
      <c r="P14" s="36"/>
      <c r="Q14" s="36"/>
      <c r="R14" s="36"/>
      <c r="S14" s="36"/>
      <c r="T14" s="19" t="s">
        <v>70</v>
      </c>
      <c r="U14" s="19" t="s">
        <v>71</v>
      </c>
      <c r="V14" s="20" t="s">
        <v>72</v>
      </c>
      <c r="W14" s="19" t="s">
        <v>73</v>
      </c>
    </row>
    <row r="15" s="2" customFormat="1" ht="50.1" customHeight="1" spans="1:23">
      <c r="A15" s="19">
        <f t="shared" si="3"/>
        <v>10</v>
      </c>
      <c r="B15" s="20" t="s">
        <v>108</v>
      </c>
      <c r="C15" s="20" t="s">
        <v>109</v>
      </c>
      <c r="D15" s="21" t="s">
        <v>110</v>
      </c>
      <c r="E15" s="22" t="s">
        <v>68</v>
      </c>
      <c r="F15" s="21" t="s">
        <v>111</v>
      </c>
      <c r="G15" s="21">
        <v>11</v>
      </c>
      <c r="H15" s="21">
        <v>33</v>
      </c>
      <c r="I15" s="21">
        <v>134</v>
      </c>
      <c r="J15" s="19">
        <f t="shared" si="1"/>
        <v>125</v>
      </c>
      <c r="K15" s="19">
        <f t="shared" si="2"/>
        <v>125</v>
      </c>
      <c r="L15" s="35">
        <v>125</v>
      </c>
      <c r="M15" s="21"/>
      <c r="N15" s="35"/>
      <c r="O15" s="36"/>
      <c r="P15" s="36"/>
      <c r="Q15" s="36"/>
      <c r="R15" s="36"/>
      <c r="S15" s="36"/>
      <c r="T15" s="19" t="s">
        <v>70</v>
      </c>
      <c r="U15" s="19" t="s">
        <v>71</v>
      </c>
      <c r="V15" s="20" t="s">
        <v>72</v>
      </c>
      <c r="W15" s="19" t="s">
        <v>73</v>
      </c>
    </row>
    <row r="16" s="2" customFormat="1" ht="50.1" customHeight="1" spans="1:23">
      <c r="A16" s="19">
        <f t="shared" si="3"/>
        <v>11</v>
      </c>
      <c r="B16" s="20" t="s">
        <v>112</v>
      </c>
      <c r="C16" s="20" t="s">
        <v>113</v>
      </c>
      <c r="D16" s="21" t="s">
        <v>114</v>
      </c>
      <c r="E16" s="22" t="s">
        <v>68</v>
      </c>
      <c r="F16" s="21" t="s">
        <v>115</v>
      </c>
      <c r="G16" s="21">
        <v>14</v>
      </c>
      <c r="H16" s="21">
        <v>42</v>
      </c>
      <c r="I16" s="21">
        <v>150</v>
      </c>
      <c r="J16" s="19">
        <f t="shared" si="1"/>
        <v>180</v>
      </c>
      <c r="K16" s="19">
        <f t="shared" si="2"/>
        <v>180</v>
      </c>
      <c r="L16" s="35">
        <v>72.3</v>
      </c>
      <c r="M16" s="21">
        <v>107.7</v>
      </c>
      <c r="N16" s="35"/>
      <c r="O16" s="36"/>
      <c r="P16" s="36"/>
      <c r="Q16" s="36"/>
      <c r="R16" s="36"/>
      <c r="S16" s="36"/>
      <c r="T16" s="19" t="s">
        <v>70</v>
      </c>
      <c r="U16" s="19" t="s">
        <v>71</v>
      </c>
      <c r="V16" s="20" t="s">
        <v>72</v>
      </c>
      <c r="W16" s="19" t="s">
        <v>73</v>
      </c>
    </row>
    <row r="17" s="2" customFormat="1" ht="62.1" customHeight="1" spans="1:23">
      <c r="A17" s="19">
        <f t="shared" si="3"/>
        <v>12</v>
      </c>
      <c r="B17" s="20" t="s">
        <v>116</v>
      </c>
      <c r="C17" s="20" t="s">
        <v>75</v>
      </c>
      <c r="D17" s="21" t="s">
        <v>117</v>
      </c>
      <c r="E17" s="22" t="s">
        <v>118</v>
      </c>
      <c r="F17" s="21" t="s">
        <v>119</v>
      </c>
      <c r="G17" s="21">
        <v>468</v>
      </c>
      <c r="H17" s="21">
        <v>1750</v>
      </c>
      <c r="I17" s="21">
        <v>4312</v>
      </c>
      <c r="J17" s="19">
        <f t="shared" si="1"/>
        <v>310</v>
      </c>
      <c r="K17" s="19">
        <f t="shared" si="2"/>
        <v>310</v>
      </c>
      <c r="L17" s="35">
        <v>310</v>
      </c>
      <c r="M17" s="35"/>
      <c r="N17" s="35"/>
      <c r="O17" s="36"/>
      <c r="P17" s="36"/>
      <c r="Q17" s="36"/>
      <c r="R17" s="36"/>
      <c r="S17" s="36"/>
      <c r="T17" s="19" t="s">
        <v>120</v>
      </c>
      <c r="U17" s="19" t="s">
        <v>121</v>
      </c>
      <c r="V17" s="20" t="s">
        <v>72</v>
      </c>
      <c r="W17" s="19" t="s">
        <v>73</v>
      </c>
    </row>
    <row r="18" s="2" customFormat="1" ht="191.1" customHeight="1" spans="1:23">
      <c r="A18" s="19">
        <f t="shared" si="3"/>
        <v>13</v>
      </c>
      <c r="B18" s="20" t="s">
        <v>122</v>
      </c>
      <c r="C18" s="20" t="s">
        <v>123</v>
      </c>
      <c r="D18" s="21" t="s">
        <v>124</v>
      </c>
      <c r="E18" s="22" t="s">
        <v>77</v>
      </c>
      <c r="F18" s="21" t="s">
        <v>125</v>
      </c>
      <c r="G18" s="21">
        <v>1988</v>
      </c>
      <c r="H18" s="21">
        <v>6685</v>
      </c>
      <c r="I18" s="21">
        <v>6685</v>
      </c>
      <c r="J18" s="19">
        <f t="shared" si="1"/>
        <v>208.28</v>
      </c>
      <c r="K18" s="19">
        <f t="shared" si="2"/>
        <v>208.28</v>
      </c>
      <c r="L18" s="35">
        <v>208.28</v>
      </c>
      <c r="M18" s="35"/>
      <c r="N18" s="35"/>
      <c r="O18" s="36"/>
      <c r="P18" s="36"/>
      <c r="Q18" s="36"/>
      <c r="R18" s="36"/>
      <c r="S18" s="36"/>
      <c r="T18" s="19" t="s">
        <v>120</v>
      </c>
      <c r="U18" s="19" t="s">
        <v>126</v>
      </c>
      <c r="V18" s="20" t="s">
        <v>72</v>
      </c>
      <c r="W18" s="19" t="s">
        <v>73</v>
      </c>
    </row>
    <row r="19" s="2" customFormat="1" ht="134.1" customHeight="1" spans="1:23">
      <c r="A19" s="19">
        <f t="shared" si="3"/>
        <v>14</v>
      </c>
      <c r="B19" s="20" t="s">
        <v>127</v>
      </c>
      <c r="C19" s="20" t="s">
        <v>128</v>
      </c>
      <c r="D19" s="21" t="s">
        <v>129</v>
      </c>
      <c r="E19" s="22" t="s">
        <v>118</v>
      </c>
      <c r="F19" s="21" t="s">
        <v>130</v>
      </c>
      <c r="G19" s="21">
        <v>2335</v>
      </c>
      <c r="H19" s="21">
        <v>8731</v>
      </c>
      <c r="I19" s="21">
        <v>12682</v>
      </c>
      <c r="J19" s="19">
        <f t="shared" si="1"/>
        <v>250</v>
      </c>
      <c r="K19" s="19">
        <f t="shared" si="2"/>
        <v>250</v>
      </c>
      <c r="L19" s="35">
        <v>250</v>
      </c>
      <c r="M19" s="35"/>
      <c r="N19" s="35"/>
      <c r="O19" s="36"/>
      <c r="P19" s="36"/>
      <c r="Q19" s="36"/>
      <c r="R19" s="36"/>
      <c r="S19" s="36"/>
      <c r="T19" s="19" t="s">
        <v>120</v>
      </c>
      <c r="U19" s="19" t="s">
        <v>79</v>
      </c>
      <c r="V19" s="20" t="s">
        <v>72</v>
      </c>
      <c r="W19" s="19" t="s">
        <v>73</v>
      </c>
    </row>
    <row r="20" s="2" customFormat="1" ht="77.1" customHeight="1" spans="1:23">
      <c r="A20" s="19">
        <f t="shared" si="3"/>
        <v>15</v>
      </c>
      <c r="B20" s="20" t="s">
        <v>131</v>
      </c>
      <c r="C20" s="20" t="s">
        <v>132</v>
      </c>
      <c r="D20" s="21" t="s">
        <v>133</v>
      </c>
      <c r="E20" s="22" t="s">
        <v>77</v>
      </c>
      <c r="F20" s="21" t="s">
        <v>134</v>
      </c>
      <c r="G20" s="21">
        <v>251</v>
      </c>
      <c r="H20" s="21">
        <v>753</v>
      </c>
      <c r="I20" s="21">
        <v>1342</v>
      </c>
      <c r="J20" s="19">
        <f t="shared" si="1"/>
        <v>97.71</v>
      </c>
      <c r="K20" s="19">
        <f t="shared" si="2"/>
        <v>97.71</v>
      </c>
      <c r="L20" s="35"/>
      <c r="M20" s="35">
        <v>97.71</v>
      </c>
      <c r="N20" s="35"/>
      <c r="O20" s="36"/>
      <c r="P20" s="36"/>
      <c r="Q20" s="36"/>
      <c r="R20" s="36"/>
      <c r="S20" s="36"/>
      <c r="T20" s="19" t="s">
        <v>135</v>
      </c>
      <c r="U20" s="19" t="s">
        <v>71</v>
      </c>
      <c r="V20" s="20" t="s">
        <v>72</v>
      </c>
      <c r="W20" s="19" t="s">
        <v>73</v>
      </c>
    </row>
    <row r="21" s="2" customFormat="1" ht="156.9" customHeight="1" spans="1:23">
      <c r="A21" s="19">
        <f t="shared" si="3"/>
        <v>16</v>
      </c>
      <c r="B21" s="20" t="s">
        <v>136</v>
      </c>
      <c r="C21" s="20" t="s">
        <v>137</v>
      </c>
      <c r="D21" s="21" t="s">
        <v>138</v>
      </c>
      <c r="E21" s="22" t="s">
        <v>77</v>
      </c>
      <c r="F21" s="21" t="s">
        <v>139</v>
      </c>
      <c r="G21" s="21">
        <v>132</v>
      </c>
      <c r="H21" s="21">
        <v>396</v>
      </c>
      <c r="I21" s="21">
        <v>1121</v>
      </c>
      <c r="J21" s="19">
        <f t="shared" si="1"/>
        <v>111.91</v>
      </c>
      <c r="K21" s="19">
        <f t="shared" si="2"/>
        <v>111.91</v>
      </c>
      <c r="L21" s="35"/>
      <c r="M21" s="35">
        <v>111.91</v>
      </c>
      <c r="N21" s="35"/>
      <c r="O21" s="36"/>
      <c r="P21" s="36"/>
      <c r="Q21" s="36"/>
      <c r="R21" s="36"/>
      <c r="S21" s="36"/>
      <c r="T21" s="19" t="s">
        <v>135</v>
      </c>
      <c r="U21" s="19" t="s">
        <v>71</v>
      </c>
      <c r="V21" s="20" t="s">
        <v>72</v>
      </c>
      <c r="W21" s="19" t="s">
        <v>73</v>
      </c>
    </row>
    <row r="22" s="2" customFormat="1" ht="87" customHeight="1" spans="1:23">
      <c r="A22" s="19">
        <f t="shared" si="3"/>
        <v>17</v>
      </c>
      <c r="B22" s="20" t="s">
        <v>140</v>
      </c>
      <c r="C22" s="20" t="s">
        <v>141</v>
      </c>
      <c r="D22" s="21" t="s">
        <v>142</v>
      </c>
      <c r="E22" s="22" t="s">
        <v>77</v>
      </c>
      <c r="F22" s="21" t="s">
        <v>143</v>
      </c>
      <c r="G22" s="21">
        <v>153</v>
      </c>
      <c r="H22" s="21">
        <v>459</v>
      </c>
      <c r="I22" s="21">
        <v>1500</v>
      </c>
      <c r="J22" s="19">
        <f t="shared" si="1"/>
        <v>115.43</v>
      </c>
      <c r="K22" s="19">
        <f t="shared" si="2"/>
        <v>115.43</v>
      </c>
      <c r="L22" s="35"/>
      <c r="M22" s="35">
        <v>115.43</v>
      </c>
      <c r="N22" s="35"/>
      <c r="O22" s="36"/>
      <c r="P22" s="36"/>
      <c r="Q22" s="36"/>
      <c r="R22" s="36"/>
      <c r="S22" s="36"/>
      <c r="T22" s="19" t="s">
        <v>135</v>
      </c>
      <c r="U22" s="19" t="s">
        <v>71</v>
      </c>
      <c r="V22" s="20" t="s">
        <v>72</v>
      </c>
      <c r="W22" s="19" t="s">
        <v>73</v>
      </c>
    </row>
    <row r="23" s="2" customFormat="1" ht="87" customHeight="1" spans="1:23">
      <c r="A23" s="19">
        <f t="shared" si="3"/>
        <v>18</v>
      </c>
      <c r="B23" s="20" t="s">
        <v>144</v>
      </c>
      <c r="C23" s="20" t="s">
        <v>145</v>
      </c>
      <c r="D23" s="21" t="s">
        <v>146</v>
      </c>
      <c r="E23" s="22" t="s">
        <v>77</v>
      </c>
      <c r="F23" s="21" t="s">
        <v>147</v>
      </c>
      <c r="G23" s="21">
        <v>198</v>
      </c>
      <c r="H23" s="21">
        <v>594</v>
      </c>
      <c r="I23" s="21">
        <v>1672</v>
      </c>
      <c r="J23" s="19">
        <f t="shared" si="1"/>
        <v>152.56</v>
      </c>
      <c r="K23" s="19">
        <f t="shared" si="2"/>
        <v>152.56</v>
      </c>
      <c r="L23" s="35"/>
      <c r="M23" s="35">
        <v>152.56</v>
      </c>
      <c r="N23" s="35"/>
      <c r="O23" s="36"/>
      <c r="P23" s="36"/>
      <c r="Q23" s="36"/>
      <c r="R23" s="36"/>
      <c r="S23" s="36"/>
      <c r="T23" s="19" t="s">
        <v>135</v>
      </c>
      <c r="U23" s="19" t="s">
        <v>71</v>
      </c>
      <c r="V23" s="20" t="s">
        <v>72</v>
      </c>
      <c r="W23" s="19" t="s">
        <v>73</v>
      </c>
    </row>
    <row r="24" s="2" customFormat="1" ht="77.1" customHeight="1" spans="1:39">
      <c r="A24" s="19">
        <f t="shared" si="3"/>
        <v>19</v>
      </c>
      <c r="B24" s="20" t="s">
        <v>148</v>
      </c>
      <c r="C24" s="20" t="s">
        <v>149</v>
      </c>
      <c r="D24" s="21" t="s">
        <v>150</v>
      </c>
      <c r="E24" s="22" t="s">
        <v>77</v>
      </c>
      <c r="F24" s="21" t="s">
        <v>151</v>
      </c>
      <c r="G24" s="21">
        <v>125</v>
      </c>
      <c r="H24" s="21">
        <v>375</v>
      </c>
      <c r="I24" s="21">
        <v>976</v>
      </c>
      <c r="J24" s="19">
        <f t="shared" si="1"/>
        <v>478.84</v>
      </c>
      <c r="K24" s="19">
        <f t="shared" si="2"/>
        <v>478.84</v>
      </c>
      <c r="L24" s="35"/>
      <c r="M24" s="35">
        <v>478.84</v>
      </c>
      <c r="N24" s="35"/>
      <c r="O24" s="36"/>
      <c r="P24" s="36"/>
      <c r="Q24" s="36"/>
      <c r="R24" s="36"/>
      <c r="S24" s="36"/>
      <c r="T24" s="19" t="s">
        <v>135</v>
      </c>
      <c r="U24" s="19" t="s">
        <v>71</v>
      </c>
      <c r="V24" s="20" t="s">
        <v>72</v>
      </c>
      <c r="W24" s="19" t="s">
        <v>73</v>
      </c>
      <c r="Y24" s="3"/>
      <c r="Z24" s="3"/>
      <c r="AA24" s="3"/>
      <c r="AB24" s="3"/>
      <c r="AC24" s="3"/>
      <c r="AD24" s="3"/>
      <c r="AE24" s="3"/>
      <c r="AF24" s="3"/>
      <c r="AG24" s="3"/>
      <c r="AH24" s="3"/>
      <c r="AI24" s="3"/>
      <c r="AJ24" s="3"/>
      <c r="AK24" s="3"/>
      <c r="AL24" s="3"/>
      <c r="AM24" s="3"/>
    </row>
    <row r="25" s="2" customFormat="1" ht="129.9" customHeight="1" spans="1:31">
      <c r="A25" s="19">
        <f t="shared" si="3"/>
        <v>20</v>
      </c>
      <c r="B25" s="20" t="s">
        <v>152</v>
      </c>
      <c r="C25" s="20" t="s">
        <v>153</v>
      </c>
      <c r="D25" s="21" t="s">
        <v>154</v>
      </c>
      <c r="E25" s="22" t="s">
        <v>77</v>
      </c>
      <c r="F25" s="21" t="s">
        <v>155</v>
      </c>
      <c r="G25" s="21">
        <v>265</v>
      </c>
      <c r="H25" s="21">
        <v>795</v>
      </c>
      <c r="I25" s="21">
        <v>1472</v>
      </c>
      <c r="J25" s="19">
        <f t="shared" si="1"/>
        <v>100.64</v>
      </c>
      <c r="K25" s="19">
        <f t="shared" si="2"/>
        <v>100.64</v>
      </c>
      <c r="L25" s="35"/>
      <c r="M25" s="35">
        <v>100.64</v>
      </c>
      <c r="N25" s="35"/>
      <c r="O25" s="36"/>
      <c r="P25" s="36"/>
      <c r="Q25" s="36"/>
      <c r="R25" s="36"/>
      <c r="S25" s="36"/>
      <c r="T25" s="19" t="s">
        <v>135</v>
      </c>
      <c r="U25" s="19" t="s">
        <v>71</v>
      </c>
      <c r="V25" s="20" t="s">
        <v>72</v>
      </c>
      <c r="W25" s="19" t="s">
        <v>73</v>
      </c>
      <c r="Y25" s="3"/>
      <c r="Z25" s="3"/>
      <c r="AA25" s="3"/>
      <c r="AB25" s="3"/>
      <c r="AC25" s="3"/>
      <c r="AD25" s="3"/>
      <c r="AE25" s="3"/>
    </row>
    <row r="26" s="2" customFormat="1" ht="129.9" customHeight="1" spans="1:31">
      <c r="A26" s="19">
        <f t="shared" si="3"/>
        <v>21</v>
      </c>
      <c r="B26" s="20" t="s">
        <v>156</v>
      </c>
      <c r="C26" s="20" t="s">
        <v>157</v>
      </c>
      <c r="D26" s="21" t="s">
        <v>158</v>
      </c>
      <c r="E26" s="22" t="s">
        <v>77</v>
      </c>
      <c r="F26" s="21" t="s">
        <v>159</v>
      </c>
      <c r="G26" s="21">
        <v>98</v>
      </c>
      <c r="H26" s="21">
        <v>294</v>
      </c>
      <c r="I26" s="21">
        <v>1128</v>
      </c>
      <c r="J26" s="19">
        <f t="shared" si="1"/>
        <v>240</v>
      </c>
      <c r="K26" s="19">
        <f t="shared" si="2"/>
        <v>240</v>
      </c>
      <c r="L26" s="35"/>
      <c r="M26" s="35">
        <v>240</v>
      </c>
      <c r="N26" s="35"/>
      <c r="O26" s="36"/>
      <c r="P26" s="36"/>
      <c r="Q26" s="36"/>
      <c r="R26" s="36"/>
      <c r="S26" s="36"/>
      <c r="T26" s="19" t="s">
        <v>135</v>
      </c>
      <c r="U26" s="19" t="s">
        <v>71</v>
      </c>
      <c r="V26" s="20" t="s">
        <v>72</v>
      </c>
      <c r="W26" s="19" t="s">
        <v>73</v>
      </c>
      <c r="Y26" s="3"/>
      <c r="Z26" s="3"/>
      <c r="AA26" s="3"/>
      <c r="AB26" s="3"/>
      <c r="AC26" s="3"/>
      <c r="AD26" s="3"/>
      <c r="AE26" s="3"/>
    </row>
    <row r="27" s="2" customFormat="1" ht="113.1" customHeight="1" spans="1:31">
      <c r="A27" s="19">
        <f t="shared" si="3"/>
        <v>22</v>
      </c>
      <c r="B27" s="20" t="s">
        <v>144</v>
      </c>
      <c r="C27" s="20" t="s">
        <v>145</v>
      </c>
      <c r="D27" s="21" t="s">
        <v>160</v>
      </c>
      <c r="E27" s="22" t="s">
        <v>77</v>
      </c>
      <c r="F27" s="21" t="s">
        <v>161</v>
      </c>
      <c r="G27" s="21">
        <v>198</v>
      </c>
      <c r="H27" s="21">
        <v>594</v>
      </c>
      <c r="I27" s="21">
        <v>1472</v>
      </c>
      <c r="J27" s="19">
        <f t="shared" si="1"/>
        <v>70</v>
      </c>
      <c r="K27" s="19">
        <f t="shared" si="2"/>
        <v>70</v>
      </c>
      <c r="L27" s="35"/>
      <c r="M27" s="35">
        <v>70</v>
      </c>
      <c r="N27" s="35"/>
      <c r="O27" s="36"/>
      <c r="P27" s="36"/>
      <c r="Q27" s="36"/>
      <c r="R27" s="36"/>
      <c r="S27" s="36"/>
      <c r="T27" s="19" t="s">
        <v>135</v>
      </c>
      <c r="U27" s="19" t="s">
        <v>71</v>
      </c>
      <c r="V27" s="20" t="s">
        <v>72</v>
      </c>
      <c r="W27" s="19" t="s">
        <v>73</v>
      </c>
      <c r="Y27" s="3"/>
      <c r="Z27" s="3"/>
      <c r="AA27" s="3"/>
      <c r="AB27" s="3"/>
      <c r="AC27" s="3"/>
      <c r="AD27" s="3"/>
      <c r="AE27" s="3"/>
    </row>
    <row r="28" s="2" customFormat="1" ht="113.1" customHeight="1" spans="1:31">
      <c r="A28" s="19">
        <f t="shared" si="3"/>
        <v>23</v>
      </c>
      <c r="B28" s="20" t="s">
        <v>162</v>
      </c>
      <c r="C28" s="20" t="s">
        <v>163</v>
      </c>
      <c r="D28" s="21" t="s">
        <v>164</v>
      </c>
      <c r="E28" s="22" t="s">
        <v>165</v>
      </c>
      <c r="F28" s="21" t="s">
        <v>166</v>
      </c>
      <c r="G28" s="21">
        <v>82</v>
      </c>
      <c r="H28" s="21">
        <v>120</v>
      </c>
      <c r="I28" s="21">
        <v>878</v>
      </c>
      <c r="J28" s="19">
        <f t="shared" si="1"/>
        <v>1000</v>
      </c>
      <c r="K28" s="19">
        <f t="shared" si="2"/>
        <v>1000</v>
      </c>
      <c r="L28" s="19">
        <v>1000</v>
      </c>
      <c r="M28" s="19"/>
      <c r="N28" s="19"/>
      <c r="O28" s="37"/>
      <c r="P28" s="37"/>
      <c r="Q28" s="37"/>
      <c r="R28" s="37"/>
      <c r="S28" s="37"/>
      <c r="T28" s="19" t="s">
        <v>167</v>
      </c>
      <c r="U28" s="19" t="s">
        <v>168</v>
      </c>
      <c r="V28" s="20" t="s">
        <v>72</v>
      </c>
      <c r="W28" s="19" t="s">
        <v>73</v>
      </c>
      <c r="Y28" s="3"/>
      <c r="Z28" s="3"/>
      <c r="AA28" s="3"/>
      <c r="AB28" s="3"/>
      <c r="AC28" s="3"/>
      <c r="AD28" s="3"/>
      <c r="AE28" s="3"/>
    </row>
    <row r="29" s="2" customFormat="1" ht="233.1" customHeight="1" spans="1:31">
      <c r="A29" s="19">
        <f t="shared" si="3"/>
        <v>24</v>
      </c>
      <c r="B29" s="20" t="s">
        <v>169</v>
      </c>
      <c r="C29" s="20" t="s">
        <v>170</v>
      </c>
      <c r="D29" s="21" t="s">
        <v>171</v>
      </c>
      <c r="E29" s="22" t="s">
        <v>77</v>
      </c>
      <c r="F29" s="21" t="s">
        <v>172</v>
      </c>
      <c r="G29" s="21">
        <v>89</v>
      </c>
      <c r="H29" s="21">
        <v>267</v>
      </c>
      <c r="I29" s="21">
        <v>264</v>
      </c>
      <c r="J29" s="19">
        <f t="shared" si="1"/>
        <v>600.8826</v>
      </c>
      <c r="K29" s="19">
        <f t="shared" si="2"/>
        <v>600.8826</v>
      </c>
      <c r="L29" s="19">
        <f>600+0.8826</f>
        <v>600.8826</v>
      </c>
      <c r="M29" s="19"/>
      <c r="N29" s="19"/>
      <c r="O29" s="37"/>
      <c r="P29" s="37"/>
      <c r="Q29" s="37"/>
      <c r="R29" s="37"/>
      <c r="S29" s="37"/>
      <c r="T29" s="19" t="s">
        <v>167</v>
      </c>
      <c r="U29" s="19" t="s">
        <v>168</v>
      </c>
      <c r="V29" s="20" t="s">
        <v>72</v>
      </c>
      <c r="W29" s="19" t="s">
        <v>73</v>
      </c>
      <c r="Y29" s="3"/>
      <c r="Z29" s="3"/>
      <c r="AA29" s="3"/>
      <c r="AB29" s="3"/>
      <c r="AC29" s="3"/>
      <c r="AD29" s="3"/>
      <c r="AE29" s="3"/>
    </row>
    <row r="30" s="2" customFormat="1" ht="50.1" customHeight="1" spans="1:31">
      <c r="A30" s="19">
        <f t="shared" si="3"/>
        <v>25</v>
      </c>
      <c r="B30" s="20" t="s">
        <v>173</v>
      </c>
      <c r="C30" s="20" t="s">
        <v>75</v>
      </c>
      <c r="D30" s="21" t="s">
        <v>174</v>
      </c>
      <c r="E30" s="22" t="s">
        <v>77</v>
      </c>
      <c r="F30" s="21" t="s">
        <v>175</v>
      </c>
      <c r="G30" s="21">
        <v>9503</v>
      </c>
      <c r="H30" s="21">
        <v>28509</v>
      </c>
      <c r="I30" s="21">
        <v>28509</v>
      </c>
      <c r="J30" s="19">
        <f t="shared" si="1"/>
        <v>648.121</v>
      </c>
      <c r="K30" s="19">
        <f t="shared" si="2"/>
        <v>648.121</v>
      </c>
      <c r="L30" s="35">
        <f>648.87-0.749</f>
        <v>648.121</v>
      </c>
      <c r="M30" s="35"/>
      <c r="N30" s="35"/>
      <c r="O30" s="36"/>
      <c r="P30" s="36"/>
      <c r="Q30" s="36"/>
      <c r="R30" s="36"/>
      <c r="S30" s="36"/>
      <c r="T30" s="19" t="s">
        <v>176</v>
      </c>
      <c r="U30" s="19" t="s">
        <v>121</v>
      </c>
      <c r="V30" s="20" t="s">
        <v>72</v>
      </c>
      <c r="W30" s="19" t="s">
        <v>73</v>
      </c>
      <c r="Y30" s="3"/>
      <c r="Z30" s="3"/>
      <c r="AA30" s="3"/>
      <c r="AB30" s="3"/>
      <c r="AC30" s="3"/>
      <c r="AD30" s="3"/>
      <c r="AE30" s="3"/>
    </row>
    <row r="31" s="2" customFormat="1" ht="50.1" customHeight="1" spans="1:31">
      <c r="A31" s="19">
        <f t="shared" si="3"/>
        <v>26</v>
      </c>
      <c r="B31" s="20" t="s">
        <v>177</v>
      </c>
      <c r="C31" s="20" t="s">
        <v>178</v>
      </c>
      <c r="D31" s="21" t="s">
        <v>179</v>
      </c>
      <c r="E31" s="22" t="s">
        <v>77</v>
      </c>
      <c r="F31" s="21" t="s">
        <v>180</v>
      </c>
      <c r="G31" s="21">
        <v>95</v>
      </c>
      <c r="H31" s="21">
        <v>349</v>
      </c>
      <c r="I31" s="21">
        <v>459</v>
      </c>
      <c r="J31" s="19">
        <f t="shared" si="1"/>
        <v>123.6</v>
      </c>
      <c r="K31" s="19">
        <f t="shared" si="2"/>
        <v>123.6</v>
      </c>
      <c r="L31" s="35">
        <v>123.6</v>
      </c>
      <c r="M31" s="35"/>
      <c r="N31" s="35"/>
      <c r="O31" s="36"/>
      <c r="P31" s="36"/>
      <c r="Q31" s="36"/>
      <c r="R31" s="36"/>
      <c r="S31" s="36"/>
      <c r="T31" s="19" t="s">
        <v>181</v>
      </c>
      <c r="U31" s="19" t="s">
        <v>126</v>
      </c>
      <c r="V31" s="20" t="s">
        <v>72</v>
      </c>
      <c r="W31" s="19" t="s">
        <v>73</v>
      </c>
      <c r="Y31" s="3"/>
      <c r="Z31" s="3"/>
      <c r="AA31" s="3"/>
      <c r="AB31" s="3"/>
      <c r="AC31" s="3"/>
      <c r="AD31" s="3"/>
      <c r="AE31" s="3"/>
    </row>
    <row r="32" s="3" customFormat="1" ht="50.1" customHeight="1" spans="1:24">
      <c r="A32" s="19">
        <f t="shared" si="3"/>
        <v>27</v>
      </c>
      <c r="B32" s="20" t="s">
        <v>182</v>
      </c>
      <c r="C32" s="20" t="s">
        <v>183</v>
      </c>
      <c r="D32" s="21" t="s">
        <v>184</v>
      </c>
      <c r="E32" s="22" t="s">
        <v>77</v>
      </c>
      <c r="F32" s="21" t="s">
        <v>185</v>
      </c>
      <c r="G32" s="21">
        <v>186</v>
      </c>
      <c r="H32" s="21">
        <v>586</v>
      </c>
      <c r="I32" s="21">
        <v>751</v>
      </c>
      <c r="J32" s="19">
        <f t="shared" si="1"/>
        <v>180.3</v>
      </c>
      <c r="K32" s="19">
        <f t="shared" si="2"/>
        <v>180.3</v>
      </c>
      <c r="L32" s="35">
        <v>180.3</v>
      </c>
      <c r="M32" s="35"/>
      <c r="N32" s="35"/>
      <c r="O32" s="36"/>
      <c r="P32" s="36"/>
      <c r="Q32" s="36"/>
      <c r="R32" s="36"/>
      <c r="S32" s="36"/>
      <c r="T32" s="19" t="s">
        <v>181</v>
      </c>
      <c r="U32" s="19" t="s">
        <v>126</v>
      </c>
      <c r="V32" s="20" t="s">
        <v>72</v>
      </c>
      <c r="W32" s="19" t="s">
        <v>73</v>
      </c>
      <c r="X32" s="2"/>
    </row>
    <row r="33" s="3" customFormat="1" ht="50.1" customHeight="1" spans="1:24">
      <c r="A33" s="19">
        <f t="shared" si="3"/>
        <v>28</v>
      </c>
      <c r="B33" s="20" t="s">
        <v>186</v>
      </c>
      <c r="C33" s="20" t="s">
        <v>187</v>
      </c>
      <c r="D33" s="21" t="s">
        <v>188</v>
      </c>
      <c r="E33" s="22" t="s">
        <v>77</v>
      </c>
      <c r="F33" s="21" t="s">
        <v>189</v>
      </c>
      <c r="G33" s="21">
        <v>197</v>
      </c>
      <c r="H33" s="21">
        <v>380</v>
      </c>
      <c r="I33" s="21">
        <v>1050</v>
      </c>
      <c r="J33" s="19">
        <f t="shared" si="1"/>
        <v>170.7</v>
      </c>
      <c r="K33" s="19">
        <f t="shared" si="2"/>
        <v>170.7</v>
      </c>
      <c r="L33" s="35">
        <v>170.7</v>
      </c>
      <c r="M33" s="35"/>
      <c r="N33" s="35"/>
      <c r="O33" s="36"/>
      <c r="P33" s="36"/>
      <c r="Q33" s="36"/>
      <c r="R33" s="36"/>
      <c r="S33" s="36"/>
      <c r="T33" s="19" t="s">
        <v>181</v>
      </c>
      <c r="U33" s="19" t="s">
        <v>126</v>
      </c>
      <c r="V33" s="20" t="s">
        <v>72</v>
      </c>
      <c r="W33" s="19" t="s">
        <v>73</v>
      </c>
      <c r="X33" s="2"/>
    </row>
    <row r="34" s="2" customFormat="1" ht="50.1" customHeight="1" spans="1:23">
      <c r="A34" s="19">
        <f t="shared" si="3"/>
        <v>29</v>
      </c>
      <c r="B34" s="20" t="s">
        <v>190</v>
      </c>
      <c r="C34" s="20" t="s">
        <v>191</v>
      </c>
      <c r="D34" s="21" t="s">
        <v>192</v>
      </c>
      <c r="E34" s="22" t="s">
        <v>77</v>
      </c>
      <c r="F34" s="21" t="s">
        <v>193</v>
      </c>
      <c r="G34" s="21">
        <v>99</v>
      </c>
      <c r="H34" s="21">
        <v>338</v>
      </c>
      <c r="I34" s="21">
        <v>630</v>
      </c>
      <c r="J34" s="19">
        <f t="shared" si="1"/>
        <v>111.5</v>
      </c>
      <c r="K34" s="19">
        <f t="shared" si="2"/>
        <v>111.5</v>
      </c>
      <c r="L34" s="35">
        <v>111.5</v>
      </c>
      <c r="M34" s="35"/>
      <c r="N34" s="35"/>
      <c r="O34" s="36"/>
      <c r="P34" s="36"/>
      <c r="Q34" s="36"/>
      <c r="R34" s="36"/>
      <c r="S34" s="36"/>
      <c r="T34" s="19" t="s">
        <v>181</v>
      </c>
      <c r="U34" s="19" t="s">
        <v>126</v>
      </c>
      <c r="V34" s="20" t="s">
        <v>72</v>
      </c>
      <c r="W34" s="19" t="s">
        <v>73</v>
      </c>
    </row>
    <row r="35" s="2" customFormat="1" ht="48.9" customHeight="1" spans="1:23">
      <c r="A35" s="19">
        <f t="shared" si="3"/>
        <v>30</v>
      </c>
      <c r="B35" s="20" t="s">
        <v>194</v>
      </c>
      <c r="C35" s="20" t="s">
        <v>195</v>
      </c>
      <c r="D35" s="21" t="s">
        <v>196</v>
      </c>
      <c r="E35" s="22" t="s">
        <v>77</v>
      </c>
      <c r="F35" s="21" t="s">
        <v>197</v>
      </c>
      <c r="G35" s="21">
        <v>32</v>
      </c>
      <c r="H35" s="21">
        <v>114</v>
      </c>
      <c r="I35" s="21">
        <v>246</v>
      </c>
      <c r="J35" s="19">
        <f t="shared" si="1"/>
        <v>51.3</v>
      </c>
      <c r="K35" s="19">
        <f t="shared" si="2"/>
        <v>51.3</v>
      </c>
      <c r="L35" s="35">
        <v>51.3</v>
      </c>
      <c r="M35" s="35"/>
      <c r="N35" s="35"/>
      <c r="O35" s="36"/>
      <c r="P35" s="36"/>
      <c r="Q35" s="36"/>
      <c r="R35" s="36"/>
      <c r="S35" s="36"/>
      <c r="T35" s="19" t="s">
        <v>181</v>
      </c>
      <c r="U35" s="19" t="s">
        <v>126</v>
      </c>
      <c r="V35" s="20" t="s">
        <v>72</v>
      </c>
      <c r="W35" s="19" t="s">
        <v>73</v>
      </c>
    </row>
    <row r="36" s="2" customFormat="1" ht="48.9" customHeight="1" spans="1:23">
      <c r="A36" s="19">
        <f t="shared" si="3"/>
        <v>31</v>
      </c>
      <c r="B36" s="20" t="s">
        <v>198</v>
      </c>
      <c r="C36" s="20" t="s">
        <v>199</v>
      </c>
      <c r="D36" s="21" t="s">
        <v>200</v>
      </c>
      <c r="E36" s="22" t="s">
        <v>77</v>
      </c>
      <c r="F36" s="21" t="s">
        <v>201</v>
      </c>
      <c r="G36" s="21">
        <v>66</v>
      </c>
      <c r="H36" s="21">
        <v>236</v>
      </c>
      <c r="I36" s="21">
        <v>546</v>
      </c>
      <c r="J36" s="19">
        <f t="shared" si="1"/>
        <v>69.9</v>
      </c>
      <c r="K36" s="19">
        <f t="shared" si="2"/>
        <v>69.9</v>
      </c>
      <c r="L36" s="35">
        <v>69.9</v>
      </c>
      <c r="M36" s="35"/>
      <c r="N36" s="35"/>
      <c r="O36" s="36"/>
      <c r="P36" s="36"/>
      <c r="Q36" s="36"/>
      <c r="R36" s="36"/>
      <c r="S36" s="36"/>
      <c r="T36" s="19" t="s">
        <v>181</v>
      </c>
      <c r="U36" s="19" t="s">
        <v>126</v>
      </c>
      <c r="V36" s="20" t="s">
        <v>72</v>
      </c>
      <c r="W36" s="19" t="s">
        <v>73</v>
      </c>
    </row>
    <row r="37" s="2" customFormat="1" ht="48.9" customHeight="1" spans="1:23">
      <c r="A37" s="19">
        <f t="shared" si="3"/>
        <v>32</v>
      </c>
      <c r="B37" s="20" t="s">
        <v>202</v>
      </c>
      <c r="C37" s="20" t="s">
        <v>203</v>
      </c>
      <c r="D37" s="21" t="s">
        <v>204</v>
      </c>
      <c r="E37" s="22" t="s">
        <v>77</v>
      </c>
      <c r="F37" s="21" t="s">
        <v>205</v>
      </c>
      <c r="G37" s="21">
        <v>63</v>
      </c>
      <c r="H37" s="21">
        <v>211</v>
      </c>
      <c r="I37" s="21">
        <v>450</v>
      </c>
      <c r="J37" s="19">
        <f t="shared" si="1"/>
        <v>121.436</v>
      </c>
      <c r="K37" s="19">
        <f t="shared" si="2"/>
        <v>121.436</v>
      </c>
      <c r="L37" s="35">
        <v>121.436</v>
      </c>
      <c r="M37" s="35"/>
      <c r="N37" s="35"/>
      <c r="O37" s="36"/>
      <c r="P37" s="36"/>
      <c r="Q37" s="36"/>
      <c r="R37" s="36"/>
      <c r="S37" s="36"/>
      <c r="T37" s="19" t="s">
        <v>181</v>
      </c>
      <c r="U37" s="19" t="s">
        <v>126</v>
      </c>
      <c r="V37" s="20" t="s">
        <v>72</v>
      </c>
      <c r="W37" s="19" t="s">
        <v>73</v>
      </c>
    </row>
    <row r="38" s="2" customFormat="1" ht="48.9" customHeight="1" spans="1:23">
      <c r="A38" s="19">
        <f t="shared" si="3"/>
        <v>33</v>
      </c>
      <c r="B38" s="20" t="s">
        <v>206</v>
      </c>
      <c r="C38" s="20" t="s">
        <v>207</v>
      </c>
      <c r="D38" s="21" t="s">
        <v>208</v>
      </c>
      <c r="E38" s="22" t="s">
        <v>77</v>
      </c>
      <c r="F38" s="21" t="s">
        <v>209</v>
      </c>
      <c r="G38" s="21">
        <v>94</v>
      </c>
      <c r="H38" s="21">
        <v>310</v>
      </c>
      <c r="I38" s="21">
        <v>480</v>
      </c>
      <c r="J38" s="19">
        <f t="shared" si="1"/>
        <v>95</v>
      </c>
      <c r="K38" s="19">
        <f t="shared" si="2"/>
        <v>95</v>
      </c>
      <c r="L38" s="35">
        <v>95</v>
      </c>
      <c r="M38" s="35"/>
      <c r="N38" s="35"/>
      <c r="O38" s="36"/>
      <c r="P38" s="36"/>
      <c r="Q38" s="36"/>
      <c r="R38" s="36"/>
      <c r="S38" s="36"/>
      <c r="T38" s="19" t="s">
        <v>181</v>
      </c>
      <c r="U38" s="19" t="s">
        <v>126</v>
      </c>
      <c r="V38" s="20" t="s">
        <v>72</v>
      </c>
      <c r="W38" s="19" t="s">
        <v>73</v>
      </c>
    </row>
    <row r="39" s="2" customFormat="1" ht="48.9" customHeight="1" spans="1:23">
      <c r="A39" s="19">
        <f t="shared" si="3"/>
        <v>34</v>
      </c>
      <c r="B39" s="20" t="s">
        <v>210</v>
      </c>
      <c r="C39" s="20" t="s">
        <v>211</v>
      </c>
      <c r="D39" s="21" t="s">
        <v>212</v>
      </c>
      <c r="E39" s="22" t="s">
        <v>77</v>
      </c>
      <c r="F39" s="21" t="s">
        <v>213</v>
      </c>
      <c r="G39" s="21">
        <v>43</v>
      </c>
      <c r="H39" s="21">
        <v>168</v>
      </c>
      <c r="I39" s="21">
        <v>234</v>
      </c>
      <c r="J39" s="19">
        <f t="shared" si="1"/>
        <v>26.6</v>
      </c>
      <c r="K39" s="19">
        <f t="shared" ref="K39:K56" si="4">SUM(L39:O39)</f>
        <v>26.6</v>
      </c>
      <c r="L39" s="35">
        <v>26.6</v>
      </c>
      <c r="M39" s="35"/>
      <c r="N39" s="35"/>
      <c r="O39" s="36"/>
      <c r="P39" s="36"/>
      <c r="Q39" s="36"/>
      <c r="R39" s="36"/>
      <c r="S39" s="36"/>
      <c r="T39" s="19" t="s">
        <v>181</v>
      </c>
      <c r="U39" s="19" t="s">
        <v>126</v>
      </c>
      <c r="V39" s="20" t="s">
        <v>72</v>
      </c>
      <c r="W39" s="19" t="s">
        <v>73</v>
      </c>
    </row>
    <row r="40" s="2" customFormat="1" ht="48.9" customHeight="1" spans="1:23">
      <c r="A40" s="19">
        <f t="shared" si="3"/>
        <v>35</v>
      </c>
      <c r="B40" s="20" t="s">
        <v>214</v>
      </c>
      <c r="C40" s="20" t="s">
        <v>215</v>
      </c>
      <c r="D40" s="21" t="s">
        <v>216</v>
      </c>
      <c r="E40" s="22" t="s">
        <v>77</v>
      </c>
      <c r="F40" s="21" t="s">
        <v>217</v>
      </c>
      <c r="G40" s="21">
        <v>12</v>
      </c>
      <c r="H40" s="21">
        <v>40</v>
      </c>
      <c r="I40" s="21">
        <v>45</v>
      </c>
      <c r="J40" s="19">
        <f t="shared" si="1"/>
        <v>7.4</v>
      </c>
      <c r="K40" s="19">
        <f t="shared" si="4"/>
        <v>7.4</v>
      </c>
      <c r="L40" s="35">
        <v>7.4</v>
      </c>
      <c r="M40" s="35"/>
      <c r="N40" s="35"/>
      <c r="O40" s="36"/>
      <c r="P40" s="36"/>
      <c r="Q40" s="36"/>
      <c r="R40" s="36"/>
      <c r="S40" s="36"/>
      <c r="T40" s="19" t="s">
        <v>181</v>
      </c>
      <c r="U40" s="19" t="s">
        <v>126</v>
      </c>
      <c r="V40" s="20" t="s">
        <v>72</v>
      </c>
      <c r="W40" s="19" t="s">
        <v>73</v>
      </c>
    </row>
    <row r="41" s="2" customFormat="1" ht="48.9" customHeight="1" spans="1:23">
      <c r="A41" s="19">
        <f t="shared" si="3"/>
        <v>36</v>
      </c>
      <c r="B41" s="20" t="s">
        <v>218</v>
      </c>
      <c r="C41" s="20" t="s">
        <v>219</v>
      </c>
      <c r="D41" s="21" t="s">
        <v>220</v>
      </c>
      <c r="E41" s="22" t="s">
        <v>77</v>
      </c>
      <c r="F41" s="21" t="s">
        <v>221</v>
      </c>
      <c r="G41" s="21">
        <v>7</v>
      </c>
      <c r="H41" s="21">
        <v>28</v>
      </c>
      <c r="I41" s="21">
        <v>30</v>
      </c>
      <c r="J41" s="19">
        <f t="shared" si="1"/>
        <v>31.8</v>
      </c>
      <c r="K41" s="19">
        <f t="shared" si="4"/>
        <v>31.8</v>
      </c>
      <c r="L41" s="35">
        <v>31.8</v>
      </c>
      <c r="M41" s="35"/>
      <c r="N41" s="35"/>
      <c r="O41" s="36"/>
      <c r="P41" s="36"/>
      <c r="Q41" s="36"/>
      <c r="R41" s="36"/>
      <c r="S41" s="36"/>
      <c r="T41" s="19" t="s">
        <v>181</v>
      </c>
      <c r="U41" s="19" t="s">
        <v>126</v>
      </c>
      <c r="V41" s="20" t="s">
        <v>72</v>
      </c>
      <c r="W41" s="19" t="s">
        <v>73</v>
      </c>
    </row>
    <row r="42" s="2" customFormat="1" ht="48.9" customHeight="1" spans="1:23">
      <c r="A42" s="19">
        <f t="shared" si="3"/>
        <v>37</v>
      </c>
      <c r="B42" s="20" t="s">
        <v>222</v>
      </c>
      <c r="C42" s="20" t="s">
        <v>223</v>
      </c>
      <c r="D42" s="21" t="s">
        <v>224</v>
      </c>
      <c r="E42" s="22" t="s">
        <v>77</v>
      </c>
      <c r="F42" s="21" t="s">
        <v>225</v>
      </c>
      <c r="G42" s="21">
        <v>30</v>
      </c>
      <c r="H42" s="21">
        <v>80</v>
      </c>
      <c r="I42" s="21">
        <v>80</v>
      </c>
      <c r="J42" s="19">
        <f t="shared" si="1"/>
        <v>21.594</v>
      </c>
      <c r="K42" s="19">
        <f t="shared" si="4"/>
        <v>21.594</v>
      </c>
      <c r="L42" s="35">
        <v>21.594</v>
      </c>
      <c r="M42" s="35"/>
      <c r="N42" s="35"/>
      <c r="O42" s="36"/>
      <c r="P42" s="36"/>
      <c r="Q42" s="36"/>
      <c r="R42" s="36"/>
      <c r="S42" s="36"/>
      <c r="T42" s="19" t="s">
        <v>181</v>
      </c>
      <c r="U42" s="19" t="s">
        <v>126</v>
      </c>
      <c r="V42" s="20" t="s">
        <v>72</v>
      </c>
      <c r="W42" s="19" t="s">
        <v>73</v>
      </c>
    </row>
    <row r="43" s="2" customFormat="1" ht="93.9" customHeight="1" spans="1:23">
      <c r="A43" s="19">
        <f t="shared" si="3"/>
        <v>38</v>
      </c>
      <c r="B43" s="20" t="s">
        <v>226</v>
      </c>
      <c r="C43" s="20" t="s">
        <v>227</v>
      </c>
      <c r="D43" s="23" t="s">
        <v>228</v>
      </c>
      <c r="E43" s="22" t="s">
        <v>77</v>
      </c>
      <c r="F43" s="21" t="s">
        <v>229</v>
      </c>
      <c r="G43" s="21">
        <v>35</v>
      </c>
      <c r="H43" s="21">
        <v>102</v>
      </c>
      <c r="I43" s="21">
        <v>102</v>
      </c>
      <c r="J43" s="19">
        <f t="shared" si="1"/>
        <v>102.32775</v>
      </c>
      <c r="K43" s="19">
        <f t="shared" si="4"/>
        <v>102.32775</v>
      </c>
      <c r="L43" s="35">
        <v>102.32775</v>
      </c>
      <c r="M43" s="35"/>
      <c r="N43" s="35"/>
      <c r="O43" s="36"/>
      <c r="P43" s="36"/>
      <c r="Q43" s="36"/>
      <c r="R43" s="36"/>
      <c r="S43" s="36"/>
      <c r="T43" s="19" t="s">
        <v>181</v>
      </c>
      <c r="U43" s="19" t="s">
        <v>126</v>
      </c>
      <c r="V43" s="20" t="s">
        <v>72</v>
      </c>
      <c r="W43" s="19" t="s">
        <v>73</v>
      </c>
    </row>
    <row r="44" s="2" customFormat="1" ht="153" customHeight="1" spans="1:23">
      <c r="A44" s="19">
        <f t="shared" si="3"/>
        <v>39</v>
      </c>
      <c r="B44" s="20" t="s">
        <v>230</v>
      </c>
      <c r="C44" s="20" t="s">
        <v>231</v>
      </c>
      <c r="D44" s="21" t="s">
        <v>232</v>
      </c>
      <c r="E44" s="22" t="s">
        <v>77</v>
      </c>
      <c r="F44" s="21" t="s">
        <v>233</v>
      </c>
      <c r="G44" s="21">
        <v>82</v>
      </c>
      <c r="H44" s="21">
        <v>229</v>
      </c>
      <c r="I44" s="21">
        <v>229</v>
      </c>
      <c r="J44" s="19">
        <f t="shared" si="1"/>
        <v>27.46975</v>
      </c>
      <c r="K44" s="19">
        <f t="shared" si="4"/>
        <v>27.46975</v>
      </c>
      <c r="L44" s="35">
        <v>27.46975</v>
      </c>
      <c r="M44" s="35"/>
      <c r="N44" s="35"/>
      <c r="O44" s="36"/>
      <c r="P44" s="36"/>
      <c r="Q44" s="36"/>
      <c r="R44" s="36"/>
      <c r="S44" s="36"/>
      <c r="T44" s="19" t="s">
        <v>181</v>
      </c>
      <c r="U44" s="19" t="s">
        <v>126</v>
      </c>
      <c r="V44" s="20" t="s">
        <v>72</v>
      </c>
      <c r="W44" s="19" t="s">
        <v>73</v>
      </c>
    </row>
    <row r="45" s="2" customFormat="1" ht="107.1" customHeight="1" spans="1:23">
      <c r="A45" s="19">
        <f t="shared" si="3"/>
        <v>40</v>
      </c>
      <c r="B45" s="20" t="s">
        <v>234</v>
      </c>
      <c r="C45" s="20" t="s">
        <v>235</v>
      </c>
      <c r="D45" s="24" t="s">
        <v>236</v>
      </c>
      <c r="E45" s="22" t="s">
        <v>77</v>
      </c>
      <c r="F45" s="19" t="s">
        <v>237</v>
      </c>
      <c r="G45" s="25">
        <v>14</v>
      </c>
      <c r="H45" s="25">
        <v>52</v>
      </c>
      <c r="I45" s="25">
        <v>148</v>
      </c>
      <c r="J45" s="19">
        <f t="shared" si="1"/>
        <v>104.115</v>
      </c>
      <c r="K45" s="19">
        <f t="shared" si="4"/>
        <v>104.115</v>
      </c>
      <c r="L45" s="35">
        <v>104.115</v>
      </c>
      <c r="M45" s="35"/>
      <c r="N45" s="35"/>
      <c r="O45" s="36"/>
      <c r="P45" s="36"/>
      <c r="Q45" s="36"/>
      <c r="R45" s="36"/>
      <c r="S45" s="36"/>
      <c r="T45" s="19" t="s">
        <v>181</v>
      </c>
      <c r="U45" s="19" t="s">
        <v>126</v>
      </c>
      <c r="V45" s="20" t="s">
        <v>72</v>
      </c>
      <c r="W45" s="19" t="s">
        <v>73</v>
      </c>
    </row>
    <row r="46" s="2" customFormat="1" ht="95.1" customHeight="1" spans="1:23">
      <c r="A46" s="19">
        <f t="shared" si="3"/>
        <v>41</v>
      </c>
      <c r="B46" s="20" t="s">
        <v>238</v>
      </c>
      <c r="C46" s="20" t="s">
        <v>239</v>
      </c>
      <c r="D46" s="21" t="s">
        <v>240</v>
      </c>
      <c r="E46" s="22" t="s">
        <v>77</v>
      </c>
      <c r="F46" s="21" t="s">
        <v>241</v>
      </c>
      <c r="G46" s="21">
        <v>61</v>
      </c>
      <c r="H46" s="21">
        <v>78</v>
      </c>
      <c r="I46" s="21">
        <v>78</v>
      </c>
      <c r="J46" s="19">
        <f t="shared" si="1"/>
        <v>44.5399</v>
      </c>
      <c r="K46" s="19">
        <f t="shared" si="4"/>
        <v>44.5399</v>
      </c>
      <c r="L46" s="35">
        <v>44.5399</v>
      </c>
      <c r="M46" s="35"/>
      <c r="N46" s="35"/>
      <c r="O46" s="36"/>
      <c r="P46" s="36"/>
      <c r="Q46" s="36"/>
      <c r="R46" s="36"/>
      <c r="S46" s="36"/>
      <c r="T46" s="19" t="s">
        <v>181</v>
      </c>
      <c r="U46" s="19" t="s">
        <v>126</v>
      </c>
      <c r="V46" s="20" t="s">
        <v>72</v>
      </c>
      <c r="W46" s="19" t="s">
        <v>73</v>
      </c>
    </row>
    <row r="47" s="2" customFormat="1" ht="45" customHeight="1" spans="1:23">
      <c r="A47" s="19">
        <f t="shared" si="3"/>
        <v>42</v>
      </c>
      <c r="B47" s="20" t="s">
        <v>242</v>
      </c>
      <c r="C47" s="20" t="s">
        <v>243</v>
      </c>
      <c r="D47" s="21" t="s">
        <v>244</v>
      </c>
      <c r="E47" s="22" t="s">
        <v>77</v>
      </c>
      <c r="F47" s="21" t="s">
        <v>245</v>
      </c>
      <c r="G47" s="21">
        <v>20</v>
      </c>
      <c r="H47" s="21">
        <v>58</v>
      </c>
      <c r="I47" s="21">
        <v>58</v>
      </c>
      <c r="J47" s="19">
        <f t="shared" si="1"/>
        <v>13.9</v>
      </c>
      <c r="K47" s="19">
        <f t="shared" si="4"/>
        <v>13.9</v>
      </c>
      <c r="L47" s="35">
        <v>13.9</v>
      </c>
      <c r="M47" s="35"/>
      <c r="N47" s="35"/>
      <c r="O47" s="36"/>
      <c r="P47" s="36"/>
      <c r="Q47" s="36"/>
      <c r="R47" s="36"/>
      <c r="S47" s="36"/>
      <c r="T47" s="19" t="s">
        <v>181</v>
      </c>
      <c r="U47" s="19" t="s">
        <v>126</v>
      </c>
      <c r="V47" s="20" t="s">
        <v>72</v>
      </c>
      <c r="W47" s="19" t="s">
        <v>73</v>
      </c>
    </row>
    <row r="48" s="2" customFormat="1" ht="111.9" customHeight="1" spans="1:23">
      <c r="A48" s="19">
        <f t="shared" si="3"/>
        <v>43</v>
      </c>
      <c r="B48" s="20" t="s">
        <v>246</v>
      </c>
      <c r="C48" s="20" t="s">
        <v>247</v>
      </c>
      <c r="D48" s="21" t="s">
        <v>248</v>
      </c>
      <c r="E48" s="22" t="s">
        <v>77</v>
      </c>
      <c r="F48" s="21" t="s">
        <v>249</v>
      </c>
      <c r="G48" s="21">
        <v>47</v>
      </c>
      <c r="H48" s="21">
        <v>163</v>
      </c>
      <c r="I48" s="21">
        <v>163</v>
      </c>
      <c r="J48" s="19">
        <f t="shared" si="1"/>
        <v>26.1</v>
      </c>
      <c r="K48" s="19">
        <f t="shared" si="4"/>
        <v>26.1</v>
      </c>
      <c r="L48" s="35">
        <v>26.1</v>
      </c>
      <c r="M48" s="35"/>
      <c r="N48" s="35"/>
      <c r="O48" s="36"/>
      <c r="P48" s="36"/>
      <c r="Q48" s="36"/>
      <c r="R48" s="36"/>
      <c r="S48" s="36"/>
      <c r="T48" s="19" t="s">
        <v>181</v>
      </c>
      <c r="U48" s="19" t="s">
        <v>126</v>
      </c>
      <c r="V48" s="20" t="s">
        <v>72</v>
      </c>
      <c r="W48" s="19" t="s">
        <v>73</v>
      </c>
    </row>
    <row r="49" s="2" customFormat="1" customHeight="1" spans="1:23">
      <c r="A49" s="19">
        <f t="shared" si="3"/>
        <v>44</v>
      </c>
      <c r="B49" s="20" t="s">
        <v>250</v>
      </c>
      <c r="C49" s="20" t="s">
        <v>251</v>
      </c>
      <c r="D49" s="21" t="s">
        <v>252</v>
      </c>
      <c r="E49" s="22" t="s">
        <v>77</v>
      </c>
      <c r="F49" s="21" t="s">
        <v>253</v>
      </c>
      <c r="G49" s="21">
        <v>10</v>
      </c>
      <c r="H49" s="21">
        <v>32</v>
      </c>
      <c r="I49" s="21">
        <v>32</v>
      </c>
      <c r="J49" s="19">
        <f t="shared" si="1"/>
        <v>6.5</v>
      </c>
      <c r="K49" s="19">
        <f t="shared" si="4"/>
        <v>6.5</v>
      </c>
      <c r="L49" s="35">
        <v>6.5</v>
      </c>
      <c r="M49" s="35"/>
      <c r="N49" s="35"/>
      <c r="O49" s="36"/>
      <c r="P49" s="36"/>
      <c r="Q49" s="36"/>
      <c r="R49" s="36"/>
      <c r="S49" s="36"/>
      <c r="T49" s="19" t="s">
        <v>181</v>
      </c>
      <c r="U49" s="19" t="s">
        <v>126</v>
      </c>
      <c r="V49" s="20" t="s">
        <v>72</v>
      </c>
      <c r="W49" s="19" t="s">
        <v>73</v>
      </c>
    </row>
    <row r="50" s="2" customFormat="1" ht="132.9" customHeight="1" spans="1:23">
      <c r="A50" s="19">
        <f t="shared" si="3"/>
        <v>45</v>
      </c>
      <c r="B50" s="20" t="s">
        <v>254</v>
      </c>
      <c r="C50" s="20" t="s">
        <v>255</v>
      </c>
      <c r="D50" s="21" t="s">
        <v>256</v>
      </c>
      <c r="E50" s="22" t="s">
        <v>77</v>
      </c>
      <c r="F50" s="21" t="s">
        <v>257</v>
      </c>
      <c r="G50" s="21">
        <v>38</v>
      </c>
      <c r="H50" s="21">
        <v>110</v>
      </c>
      <c r="I50" s="21">
        <v>110</v>
      </c>
      <c r="J50" s="19">
        <f t="shared" si="1"/>
        <v>123</v>
      </c>
      <c r="K50" s="19">
        <f t="shared" si="4"/>
        <v>123</v>
      </c>
      <c r="L50" s="35">
        <v>123</v>
      </c>
      <c r="M50" s="35"/>
      <c r="N50" s="35"/>
      <c r="O50" s="36"/>
      <c r="P50" s="36"/>
      <c r="Q50" s="36"/>
      <c r="R50" s="36"/>
      <c r="S50" s="36"/>
      <c r="T50" s="19" t="s">
        <v>181</v>
      </c>
      <c r="U50" s="19" t="s">
        <v>126</v>
      </c>
      <c r="V50" s="20" t="s">
        <v>72</v>
      </c>
      <c r="W50" s="19" t="s">
        <v>73</v>
      </c>
    </row>
    <row r="51" s="2" customFormat="1" ht="72.9" customHeight="1" spans="1:23">
      <c r="A51" s="19">
        <f t="shared" si="3"/>
        <v>46</v>
      </c>
      <c r="B51" s="20" t="s">
        <v>258</v>
      </c>
      <c r="C51" s="20" t="s">
        <v>259</v>
      </c>
      <c r="D51" s="21" t="s">
        <v>260</v>
      </c>
      <c r="E51" s="22" t="s">
        <v>77</v>
      </c>
      <c r="F51" s="21" t="s">
        <v>261</v>
      </c>
      <c r="G51" s="21">
        <v>16</v>
      </c>
      <c r="H51" s="21">
        <v>35</v>
      </c>
      <c r="I51" s="21">
        <v>35</v>
      </c>
      <c r="J51" s="19">
        <f t="shared" si="1"/>
        <v>9.4</v>
      </c>
      <c r="K51" s="19">
        <f t="shared" si="4"/>
        <v>9.4</v>
      </c>
      <c r="L51" s="35">
        <v>9.4</v>
      </c>
      <c r="M51" s="35"/>
      <c r="N51" s="35"/>
      <c r="O51" s="36"/>
      <c r="P51" s="36"/>
      <c r="Q51" s="36"/>
      <c r="R51" s="36"/>
      <c r="S51" s="36"/>
      <c r="T51" s="19" t="s">
        <v>181</v>
      </c>
      <c r="U51" s="19" t="s">
        <v>126</v>
      </c>
      <c r="V51" s="20" t="s">
        <v>72</v>
      </c>
      <c r="W51" s="19" t="s">
        <v>73</v>
      </c>
    </row>
    <row r="52" s="2" customFormat="1" ht="177" customHeight="1" spans="1:23">
      <c r="A52" s="19">
        <f t="shared" si="3"/>
        <v>47</v>
      </c>
      <c r="B52" s="20" t="s">
        <v>262</v>
      </c>
      <c r="C52" s="20" t="s">
        <v>263</v>
      </c>
      <c r="D52" s="21" t="s">
        <v>264</v>
      </c>
      <c r="E52" s="22" t="s">
        <v>77</v>
      </c>
      <c r="F52" s="21" t="s">
        <v>265</v>
      </c>
      <c r="G52" s="21">
        <v>74</v>
      </c>
      <c r="H52" s="21">
        <v>204</v>
      </c>
      <c r="I52" s="21">
        <v>204</v>
      </c>
      <c r="J52" s="19">
        <f t="shared" si="1"/>
        <v>48.95</v>
      </c>
      <c r="K52" s="19">
        <f t="shared" si="4"/>
        <v>48.95</v>
      </c>
      <c r="L52" s="35">
        <v>48.95</v>
      </c>
      <c r="M52" s="35"/>
      <c r="N52" s="35"/>
      <c r="O52" s="36"/>
      <c r="P52" s="36"/>
      <c r="Q52" s="36"/>
      <c r="R52" s="36"/>
      <c r="S52" s="36"/>
      <c r="T52" s="19" t="s">
        <v>181</v>
      </c>
      <c r="U52" s="19" t="s">
        <v>126</v>
      </c>
      <c r="V52" s="20" t="s">
        <v>72</v>
      </c>
      <c r="W52" s="19" t="s">
        <v>73</v>
      </c>
    </row>
    <row r="53" s="2" customFormat="1" ht="99.9" customHeight="1" spans="1:23">
      <c r="A53" s="19">
        <f t="shared" si="3"/>
        <v>48</v>
      </c>
      <c r="B53" s="20" t="s">
        <v>266</v>
      </c>
      <c r="C53" s="20" t="s">
        <v>267</v>
      </c>
      <c r="D53" s="21" t="s">
        <v>268</v>
      </c>
      <c r="E53" s="22" t="s">
        <v>77</v>
      </c>
      <c r="F53" s="21" t="s">
        <v>269</v>
      </c>
      <c r="G53" s="21">
        <v>12</v>
      </c>
      <c r="H53" s="21">
        <v>29</v>
      </c>
      <c r="I53" s="21">
        <v>29</v>
      </c>
      <c r="J53" s="19">
        <f t="shared" si="1"/>
        <v>5.6</v>
      </c>
      <c r="K53" s="19">
        <v>5.6</v>
      </c>
      <c r="L53" s="35">
        <v>5.6</v>
      </c>
      <c r="M53" s="35"/>
      <c r="N53" s="35"/>
      <c r="O53" s="36"/>
      <c r="P53" s="36"/>
      <c r="Q53" s="36"/>
      <c r="R53" s="36"/>
      <c r="S53" s="36"/>
      <c r="T53" s="19" t="s">
        <v>181</v>
      </c>
      <c r="U53" s="19" t="s">
        <v>126</v>
      </c>
      <c r="V53" s="20" t="s">
        <v>72</v>
      </c>
      <c r="W53" s="19" t="s">
        <v>73</v>
      </c>
    </row>
    <row r="54" s="2" customFormat="1" ht="162.75" customHeight="1" spans="1:23">
      <c r="A54" s="19">
        <f t="shared" si="3"/>
        <v>49</v>
      </c>
      <c r="B54" s="20" t="s">
        <v>270</v>
      </c>
      <c r="C54" s="20" t="s">
        <v>271</v>
      </c>
      <c r="D54" s="24" t="s">
        <v>272</v>
      </c>
      <c r="E54" s="22" t="s">
        <v>77</v>
      </c>
      <c r="F54" s="21" t="s">
        <v>273</v>
      </c>
      <c r="G54" s="21">
        <v>353</v>
      </c>
      <c r="H54" s="21">
        <v>1114</v>
      </c>
      <c r="I54" s="21">
        <v>1114</v>
      </c>
      <c r="J54" s="19">
        <f t="shared" si="1"/>
        <v>237.8</v>
      </c>
      <c r="K54" s="19">
        <f t="shared" si="4"/>
        <v>237.8</v>
      </c>
      <c r="L54" s="35">
        <v>237.8</v>
      </c>
      <c r="M54" s="35"/>
      <c r="N54" s="35"/>
      <c r="O54" s="36"/>
      <c r="P54" s="36"/>
      <c r="Q54" s="36"/>
      <c r="R54" s="36"/>
      <c r="S54" s="36"/>
      <c r="T54" s="19" t="s">
        <v>181</v>
      </c>
      <c r="U54" s="19" t="s">
        <v>126</v>
      </c>
      <c r="V54" s="20" t="s">
        <v>72</v>
      </c>
      <c r="W54" s="19" t="s">
        <v>73</v>
      </c>
    </row>
    <row r="55" s="2" customFormat="1" ht="182.1" customHeight="1" spans="1:23">
      <c r="A55" s="19">
        <f t="shared" si="3"/>
        <v>50</v>
      </c>
      <c r="B55" s="20" t="s">
        <v>274</v>
      </c>
      <c r="C55" s="20" t="s">
        <v>275</v>
      </c>
      <c r="D55" s="21" t="s">
        <v>276</v>
      </c>
      <c r="E55" s="22" t="s">
        <v>77</v>
      </c>
      <c r="F55" s="21" t="s">
        <v>277</v>
      </c>
      <c r="G55" s="21">
        <v>100</v>
      </c>
      <c r="H55" s="21">
        <v>280</v>
      </c>
      <c r="I55" s="21">
        <v>280</v>
      </c>
      <c r="J55" s="19">
        <f t="shared" si="1"/>
        <v>150</v>
      </c>
      <c r="K55" s="19">
        <f t="shared" si="4"/>
        <v>150</v>
      </c>
      <c r="L55" s="35">
        <v>150</v>
      </c>
      <c r="M55" s="35"/>
      <c r="N55" s="35"/>
      <c r="O55" s="36"/>
      <c r="P55" s="36"/>
      <c r="Q55" s="36"/>
      <c r="R55" s="36"/>
      <c r="S55" s="36"/>
      <c r="T55" s="19" t="s">
        <v>181</v>
      </c>
      <c r="U55" s="19" t="s">
        <v>126</v>
      </c>
      <c r="V55" s="20" t="s">
        <v>72</v>
      </c>
      <c r="W55" s="19" t="s">
        <v>73</v>
      </c>
    </row>
    <row r="56" s="2" customFormat="1" ht="141" customHeight="1" spans="1:23">
      <c r="A56" s="19">
        <f t="shared" si="3"/>
        <v>51</v>
      </c>
      <c r="B56" s="20" t="s">
        <v>278</v>
      </c>
      <c r="C56" s="20" t="s">
        <v>279</v>
      </c>
      <c r="D56" s="26" t="s">
        <v>280</v>
      </c>
      <c r="E56" s="22" t="s">
        <v>77</v>
      </c>
      <c r="F56" s="21" t="s">
        <v>281</v>
      </c>
      <c r="G56" s="21">
        <v>23</v>
      </c>
      <c r="H56" s="21">
        <v>69</v>
      </c>
      <c r="I56" s="21">
        <v>150</v>
      </c>
      <c r="J56" s="19">
        <f t="shared" si="1"/>
        <v>100</v>
      </c>
      <c r="K56" s="19">
        <f t="shared" si="4"/>
        <v>100</v>
      </c>
      <c r="L56" s="35">
        <v>100</v>
      </c>
      <c r="M56" s="35"/>
      <c r="N56" s="35"/>
      <c r="O56" s="36"/>
      <c r="P56" s="36"/>
      <c r="Q56" s="36"/>
      <c r="R56" s="36"/>
      <c r="S56" s="36"/>
      <c r="T56" s="19" t="s">
        <v>181</v>
      </c>
      <c r="U56" s="19" t="s">
        <v>126</v>
      </c>
      <c r="V56" s="20" t="s">
        <v>72</v>
      </c>
      <c r="W56" s="19" t="s">
        <v>73</v>
      </c>
    </row>
    <row r="57" s="2" customFormat="1" ht="78" customHeight="1" spans="1:23">
      <c r="A57" s="19">
        <f t="shared" ref="A57:A84" si="5">A56+1</f>
        <v>52</v>
      </c>
      <c r="B57" s="20" t="s">
        <v>282</v>
      </c>
      <c r="C57" s="21" t="s">
        <v>283</v>
      </c>
      <c r="D57" s="23" t="s">
        <v>284</v>
      </c>
      <c r="E57" s="22" t="s">
        <v>165</v>
      </c>
      <c r="F57" s="21" t="s">
        <v>285</v>
      </c>
      <c r="G57" s="21">
        <v>980</v>
      </c>
      <c r="H57" s="21">
        <v>2940</v>
      </c>
      <c r="I57" s="21">
        <v>2145</v>
      </c>
      <c r="J57" s="19">
        <f t="shared" si="1"/>
        <v>388.4</v>
      </c>
      <c r="K57" s="19">
        <f t="shared" ref="K57:K62" si="6">SUM(L57:O57)</f>
        <v>388.4</v>
      </c>
      <c r="L57" s="35">
        <v>388.4</v>
      </c>
      <c r="M57" s="35"/>
      <c r="N57" s="35"/>
      <c r="O57" s="36"/>
      <c r="P57" s="36"/>
      <c r="Q57" s="36"/>
      <c r="R57" s="36"/>
      <c r="S57" s="36"/>
      <c r="T57" s="19" t="s">
        <v>181</v>
      </c>
      <c r="U57" s="19" t="s">
        <v>126</v>
      </c>
      <c r="V57" s="20" t="s">
        <v>72</v>
      </c>
      <c r="W57" s="19" t="s">
        <v>73</v>
      </c>
    </row>
    <row r="58" s="2" customFormat="1" customHeight="1" spans="1:23">
      <c r="A58" s="19">
        <f t="shared" si="5"/>
        <v>53</v>
      </c>
      <c r="B58" s="20" t="s">
        <v>286</v>
      </c>
      <c r="C58" s="20" t="s">
        <v>287</v>
      </c>
      <c r="D58" s="21" t="s">
        <v>288</v>
      </c>
      <c r="E58" s="22" t="s">
        <v>165</v>
      </c>
      <c r="F58" s="21" t="s">
        <v>289</v>
      </c>
      <c r="G58" s="21">
        <v>73</v>
      </c>
      <c r="H58" s="21">
        <v>220</v>
      </c>
      <c r="I58" s="21">
        <v>525</v>
      </c>
      <c r="J58" s="19">
        <f t="shared" si="1"/>
        <v>43</v>
      </c>
      <c r="K58" s="19">
        <f t="shared" si="6"/>
        <v>43</v>
      </c>
      <c r="L58" s="35">
        <v>43</v>
      </c>
      <c r="M58" s="35"/>
      <c r="N58" s="35"/>
      <c r="O58" s="36"/>
      <c r="P58" s="36"/>
      <c r="Q58" s="36"/>
      <c r="R58" s="36"/>
      <c r="S58" s="36"/>
      <c r="T58" s="19" t="s">
        <v>181</v>
      </c>
      <c r="U58" s="19" t="s">
        <v>126</v>
      </c>
      <c r="V58" s="20" t="s">
        <v>72</v>
      </c>
      <c r="W58" s="19" t="s">
        <v>73</v>
      </c>
    </row>
    <row r="59" s="2" customFormat="1" customHeight="1" spans="1:23">
      <c r="A59" s="19">
        <f t="shared" si="5"/>
        <v>54</v>
      </c>
      <c r="B59" s="20" t="s">
        <v>290</v>
      </c>
      <c r="C59" s="20" t="s">
        <v>291</v>
      </c>
      <c r="D59" s="21" t="s">
        <v>292</v>
      </c>
      <c r="E59" s="22" t="s">
        <v>165</v>
      </c>
      <c r="F59" s="21" t="s">
        <v>293</v>
      </c>
      <c r="G59" s="21">
        <v>69</v>
      </c>
      <c r="H59" s="21">
        <v>210</v>
      </c>
      <c r="I59" s="21">
        <v>501</v>
      </c>
      <c r="J59" s="19">
        <f t="shared" si="1"/>
        <v>30</v>
      </c>
      <c r="K59" s="19">
        <f t="shared" si="6"/>
        <v>30</v>
      </c>
      <c r="L59" s="35">
        <v>30</v>
      </c>
      <c r="M59" s="35"/>
      <c r="N59" s="35"/>
      <c r="O59" s="36"/>
      <c r="P59" s="36"/>
      <c r="Q59" s="36"/>
      <c r="R59" s="36"/>
      <c r="S59" s="36"/>
      <c r="T59" s="19" t="s">
        <v>181</v>
      </c>
      <c r="U59" s="19" t="s">
        <v>126</v>
      </c>
      <c r="V59" s="20" t="s">
        <v>72</v>
      </c>
      <c r="W59" s="19" t="s">
        <v>73</v>
      </c>
    </row>
    <row r="60" s="2" customFormat="1" customHeight="1" spans="1:23">
      <c r="A60" s="19">
        <f t="shared" si="5"/>
        <v>55</v>
      </c>
      <c r="B60" s="20" t="s">
        <v>294</v>
      </c>
      <c r="C60" s="20" t="s">
        <v>295</v>
      </c>
      <c r="D60" s="21" t="s">
        <v>296</v>
      </c>
      <c r="E60" s="22" t="s">
        <v>165</v>
      </c>
      <c r="F60" s="21" t="s">
        <v>297</v>
      </c>
      <c r="G60" s="21">
        <v>96</v>
      </c>
      <c r="H60" s="21">
        <v>290</v>
      </c>
      <c r="I60" s="21">
        <v>528</v>
      </c>
      <c r="J60" s="19">
        <f t="shared" si="1"/>
        <v>10</v>
      </c>
      <c r="K60" s="19">
        <f t="shared" si="6"/>
        <v>10</v>
      </c>
      <c r="L60" s="35">
        <v>10</v>
      </c>
      <c r="M60" s="35"/>
      <c r="N60" s="35"/>
      <c r="O60" s="36"/>
      <c r="P60" s="36"/>
      <c r="Q60" s="36"/>
      <c r="R60" s="36"/>
      <c r="S60" s="36"/>
      <c r="T60" s="19" t="s">
        <v>181</v>
      </c>
      <c r="U60" s="19" t="s">
        <v>126</v>
      </c>
      <c r="V60" s="20" t="s">
        <v>72</v>
      </c>
      <c r="W60" s="19" t="s">
        <v>73</v>
      </c>
    </row>
    <row r="61" s="2" customFormat="1" customHeight="1" spans="1:23">
      <c r="A61" s="19">
        <f t="shared" si="5"/>
        <v>56</v>
      </c>
      <c r="B61" s="20" t="s">
        <v>298</v>
      </c>
      <c r="C61" s="20" t="s">
        <v>299</v>
      </c>
      <c r="D61" s="21" t="s">
        <v>296</v>
      </c>
      <c r="E61" s="22" t="s">
        <v>165</v>
      </c>
      <c r="F61" s="21" t="s">
        <v>300</v>
      </c>
      <c r="G61" s="21">
        <v>19</v>
      </c>
      <c r="H61" s="21">
        <v>58</v>
      </c>
      <c r="I61" s="21">
        <v>104</v>
      </c>
      <c r="J61" s="19">
        <f t="shared" si="1"/>
        <v>10</v>
      </c>
      <c r="K61" s="19">
        <f t="shared" si="6"/>
        <v>10</v>
      </c>
      <c r="L61" s="35">
        <v>10</v>
      </c>
      <c r="M61" s="35"/>
      <c r="N61" s="35"/>
      <c r="O61" s="36"/>
      <c r="P61" s="36"/>
      <c r="Q61" s="36"/>
      <c r="R61" s="36"/>
      <c r="S61" s="36"/>
      <c r="T61" s="19" t="s">
        <v>181</v>
      </c>
      <c r="U61" s="19" t="s">
        <v>126</v>
      </c>
      <c r="V61" s="20" t="s">
        <v>72</v>
      </c>
      <c r="W61" s="19" t="s">
        <v>73</v>
      </c>
    </row>
    <row r="62" s="2" customFormat="1" ht="336" customHeight="1" spans="1:23">
      <c r="A62" s="19">
        <f t="shared" si="5"/>
        <v>57</v>
      </c>
      <c r="B62" s="20" t="s">
        <v>301</v>
      </c>
      <c r="C62" s="20" t="s">
        <v>302</v>
      </c>
      <c r="D62" s="21" t="s">
        <v>303</v>
      </c>
      <c r="E62" s="22" t="s">
        <v>165</v>
      </c>
      <c r="F62" s="21" t="s">
        <v>304</v>
      </c>
      <c r="G62" s="21">
        <v>79</v>
      </c>
      <c r="H62" s="21">
        <v>185</v>
      </c>
      <c r="I62" s="21">
        <v>550</v>
      </c>
      <c r="J62" s="19">
        <f t="shared" si="1"/>
        <v>198.6</v>
      </c>
      <c r="K62" s="19">
        <f t="shared" si="6"/>
        <v>198.6</v>
      </c>
      <c r="L62" s="35">
        <v>198.6</v>
      </c>
      <c r="M62" s="35"/>
      <c r="N62" s="35"/>
      <c r="O62" s="36"/>
      <c r="P62" s="36"/>
      <c r="Q62" s="36"/>
      <c r="R62" s="36"/>
      <c r="S62" s="36"/>
      <c r="T62" s="19" t="s">
        <v>181</v>
      </c>
      <c r="U62" s="19" t="s">
        <v>126</v>
      </c>
      <c r="V62" s="20" t="s">
        <v>72</v>
      </c>
      <c r="W62" s="19" t="s">
        <v>73</v>
      </c>
    </row>
    <row r="63" s="2" customFormat="1" customHeight="1" spans="1:23">
      <c r="A63" s="19">
        <f t="shared" si="5"/>
        <v>58</v>
      </c>
      <c r="B63" s="20" t="s">
        <v>305</v>
      </c>
      <c r="C63" s="20" t="s">
        <v>306</v>
      </c>
      <c r="D63" s="21" t="s">
        <v>307</v>
      </c>
      <c r="E63" s="22" t="s">
        <v>118</v>
      </c>
      <c r="F63" s="21" t="s">
        <v>308</v>
      </c>
      <c r="G63" s="21">
        <v>83</v>
      </c>
      <c r="H63" s="21">
        <v>249</v>
      </c>
      <c r="I63" s="21">
        <v>336</v>
      </c>
      <c r="J63" s="19">
        <f t="shared" si="1"/>
        <v>23.84</v>
      </c>
      <c r="K63" s="19">
        <f t="shared" ref="K63:K71" si="7">SUM(L63:O63)</f>
        <v>23.84</v>
      </c>
      <c r="L63" s="35">
        <v>23.84</v>
      </c>
      <c r="M63" s="35"/>
      <c r="N63" s="35"/>
      <c r="O63" s="36"/>
      <c r="P63" s="36"/>
      <c r="Q63" s="36"/>
      <c r="R63" s="36"/>
      <c r="S63" s="36"/>
      <c r="T63" s="19" t="s">
        <v>181</v>
      </c>
      <c r="U63" s="19" t="s">
        <v>126</v>
      </c>
      <c r="V63" s="20" t="s">
        <v>72</v>
      </c>
      <c r="W63" s="19" t="s">
        <v>73</v>
      </c>
    </row>
    <row r="64" s="2" customFormat="1" customHeight="1" spans="1:23">
      <c r="A64" s="19">
        <f t="shared" si="5"/>
        <v>59</v>
      </c>
      <c r="B64" s="20" t="s">
        <v>309</v>
      </c>
      <c r="C64" s="20" t="s">
        <v>310</v>
      </c>
      <c r="D64" s="21" t="s">
        <v>311</v>
      </c>
      <c r="E64" s="22" t="s">
        <v>118</v>
      </c>
      <c r="F64" s="21" t="s">
        <v>312</v>
      </c>
      <c r="G64" s="21">
        <v>65</v>
      </c>
      <c r="H64" s="21">
        <v>195</v>
      </c>
      <c r="I64" s="21">
        <v>297</v>
      </c>
      <c r="J64" s="19">
        <f t="shared" si="1"/>
        <v>22.18</v>
      </c>
      <c r="K64" s="19">
        <f t="shared" si="7"/>
        <v>22.18</v>
      </c>
      <c r="L64" s="35">
        <v>22.18</v>
      </c>
      <c r="M64" s="35"/>
      <c r="N64" s="35"/>
      <c r="O64" s="36"/>
      <c r="P64" s="36"/>
      <c r="Q64" s="36"/>
      <c r="R64" s="36"/>
      <c r="S64" s="36"/>
      <c r="T64" s="19" t="s">
        <v>181</v>
      </c>
      <c r="U64" s="19" t="s">
        <v>126</v>
      </c>
      <c r="V64" s="20" t="s">
        <v>72</v>
      </c>
      <c r="W64" s="19" t="s">
        <v>73</v>
      </c>
    </row>
    <row r="65" s="2" customFormat="1" customHeight="1" spans="1:23">
      <c r="A65" s="19">
        <f t="shared" si="5"/>
        <v>60</v>
      </c>
      <c r="B65" s="20" t="s">
        <v>313</v>
      </c>
      <c r="C65" s="20" t="s">
        <v>314</v>
      </c>
      <c r="D65" s="21" t="s">
        <v>315</v>
      </c>
      <c r="E65" s="22" t="s">
        <v>118</v>
      </c>
      <c r="F65" s="21" t="s">
        <v>308</v>
      </c>
      <c r="G65" s="21">
        <v>83</v>
      </c>
      <c r="H65" s="21">
        <v>249</v>
      </c>
      <c r="I65" s="21">
        <v>336</v>
      </c>
      <c r="J65" s="19">
        <f t="shared" si="1"/>
        <v>21.32</v>
      </c>
      <c r="K65" s="19">
        <f t="shared" si="7"/>
        <v>21.32</v>
      </c>
      <c r="L65" s="35">
        <v>21.32</v>
      </c>
      <c r="M65" s="35"/>
      <c r="N65" s="35"/>
      <c r="O65" s="36"/>
      <c r="P65" s="36"/>
      <c r="Q65" s="36"/>
      <c r="R65" s="36"/>
      <c r="S65" s="36"/>
      <c r="T65" s="19" t="s">
        <v>181</v>
      </c>
      <c r="U65" s="19" t="s">
        <v>126</v>
      </c>
      <c r="V65" s="20" t="s">
        <v>72</v>
      </c>
      <c r="W65" s="19" t="s">
        <v>73</v>
      </c>
    </row>
    <row r="66" s="2" customFormat="1" customHeight="1" spans="1:23">
      <c r="A66" s="19">
        <f t="shared" si="5"/>
        <v>61</v>
      </c>
      <c r="B66" s="20" t="s">
        <v>316</v>
      </c>
      <c r="C66" s="20" t="s">
        <v>317</v>
      </c>
      <c r="D66" s="21" t="s">
        <v>318</v>
      </c>
      <c r="E66" s="22" t="s">
        <v>118</v>
      </c>
      <c r="F66" s="21" t="s">
        <v>319</v>
      </c>
      <c r="G66" s="21">
        <v>191</v>
      </c>
      <c r="H66" s="21">
        <v>573</v>
      </c>
      <c r="I66" s="21">
        <v>1029</v>
      </c>
      <c r="J66" s="19">
        <f t="shared" si="1"/>
        <v>235.99</v>
      </c>
      <c r="K66" s="19">
        <f t="shared" si="7"/>
        <v>235.99</v>
      </c>
      <c r="L66" s="35">
        <v>235.99</v>
      </c>
      <c r="M66" s="35"/>
      <c r="N66" s="35"/>
      <c r="O66" s="36"/>
      <c r="P66" s="36"/>
      <c r="Q66" s="36"/>
      <c r="R66" s="36"/>
      <c r="S66" s="36"/>
      <c r="T66" s="19" t="s">
        <v>181</v>
      </c>
      <c r="U66" s="19" t="s">
        <v>126</v>
      </c>
      <c r="V66" s="20" t="s">
        <v>72</v>
      </c>
      <c r="W66" s="19" t="s">
        <v>73</v>
      </c>
    </row>
    <row r="67" s="2" customFormat="1" customHeight="1" spans="1:23">
      <c r="A67" s="19">
        <f t="shared" si="5"/>
        <v>62</v>
      </c>
      <c r="B67" s="20" t="s">
        <v>320</v>
      </c>
      <c r="C67" s="20" t="s">
        <v>321</v>
      </c>
      <c r="D67" s="21" t="s">
        <v>322</v>
      </c>
      <c r="E67" s="22" t="s">
        <v>118</v>
      </c>
      <c r="F67" s="21" t="s">
        <v>323</v>
      </c>
      <c r="G67" s="21">
        <v>11</v>
      </c>
      <c r="H67" s="21">
        <v>33</v>
      </c>
      <c r="I67" s="21">
        <v>48</v>
      </c>
      <c r="J67" s="19">
        <f t="shared" si="1"/>
        <v>2.04</v>
      </c>
      <c r="K67" s="19">
        <f t="shared" si="7"/>
        <v>2.04</v>
      </c>
      <c r="L67" s="35">
        <v>2.04</v>
      </c>
      <c r="M67" s="35"/>
      <c r="N67" s="35"/>
      <c r="O67" s="36"/>
      <c r="P67" s="36"/>
      <c r="Q67" s="36"/>
      <c r="R67" s="36"/>
      <c r="S67" s="36"/>
      <c r="T67" s="19" t="s">
        <v>181</v>
      </c>
      <c r="U67" s="19" t="s">
        <v>126</v>
      </c>
      <c r="V67" s="20" t="s">
        <v>72</v>
      </c>
      <c r="W67" s="19" t="s">
        <v>73</v>
      </c>
    </row>
    <row r="68" s="2" customFormat="1" customHeight="1" spans="1:23">
      <c r="A68" s="19">
        <f t="shared" si="5"/>
        <v>63</v>
      </c>
      <c r="B68" s="20" t="s">
        <v>324</v>
      </c>
      <c r="C68" s="20" t="s">
        <v>325</v>
      </c>
      <c r="D68" s="21" t="s">
        <v>326</v>
      </c>
      <c r="E68" s="22" t="s">
        <v>118</v>
      </c>
      <c r="F68" s="21" t="s">
        <v>327</v>
      </c>
      <c r="G68" s="21">
        <v>191</v>
      </c>
      <c r="H68" s="21">
        <v>573</v>
      </c>
      <c r="I68" s="21">
        <v>1083</v>
      </c>
      <c r="J68" s="19">
        <f t="shared" si="1"/>
        <v>62.94</v>
      </c>
      <c r="K68" s="19">
        <f t="shared" si="7"/>
        <v>62.94</v>
      </c>
      <c r="L68" s="35">
        <v>62.94</v>
      </c>
      <c r="M68" s="35"/>
      <c r="N68" s="35"/>
      <c r="O68" s="36"/>
      <c r="P68" s="36"/>
      <c r="Q68" s="36"/>
      <c r="R68" s="36"/>
      <c r="S68" s="36"/>
      <c r="T68" s="19" t="s">
        <v>181</v>
      </c>
      <c r="U68" s="19" t="s">
        <v>126</v>
      </c>
      <c r="V68" s="20" t="s">
        <v>72</v>
      </c>
      <c r="W68" s="19" t="s">
        <v>73</v>
      </c>
    </row>
    <row r="69" s="2" customFormat="1" customHeight="1" spans="1:23">
      <c r="A69" s="19">
        <f t="shared" si="5"/>
        <v>64</v>
      </c>
      <c r="B69" s="20" t="s">
        <v>328</v>
      </c>
      <c r="C69" s="20" t="s">
        <v>329</v>
      </c>
      <c r="D69" s="21" t="s">
        <v>330</v>
      </c>
      <c r="E69" s="22" t="s">
        <v>118</v>
      </c>
      <c r="F69" s="21" t="s">
        <v>331</v>
      </c>
      <c r="G69" s="21">
        <v>46</v>
      </c>
      <c r="H69" s="21">
        <v>138</v>
      </c>
      <c r="I69" s="21">
        <v>138</v>
      </c>
      <c r="J69" s="19">
        <f t="shared" si="1"/>
        <v>22.1</v>
      </c>
      <c r="K69" s="19">
        <f t="shared" si="7"/>
        <v>22.1</v>
      </c>
      <c r="L69" s="35">
        <v>22.1</v>
      </c>
      <c r="M69" s="35"/>
      <c r="N69" s="35"/>
      <c r="O69" s="36"/>
      <c r="P69" s="36"/>
      <c r="Q69" s="36"/>
      <c r="R69" s="36"/>
      <c r="S69" s="36"/>
      <c r="T69" s="19" t="s">
        <v>181</v>
      </c>
      <c r="U69" s="19" t="s">
        <v>126</v>
      </c>
      <c r="V69" s="20" t="s">
        <v>72</v>
      </c>
      <c r="W69" s="19" t="s">
        <v>73</v>
      </c>
    </row>
    <row r="70" s="2" customFormat="1" customHeight="1" spans="1:23">
      <c r="A70" s="19">
        <f t="shared" si="5"/>
        <v>65</v>
      </c>
      <c r="B70" s="20" t="s">
        <v>332</v>
      </c>
      <c r="C70" s="20" t="s">
        <v>333</v>
      </c>
      <c r="D70" s="21" t="s">
        <v>334</v>
      </c>
      <c r="E70" s="22" t="s">
        <v>118</v>
      </c>
      <c r="F70" s="21" t="s">
        <v>335</v>
      </c>
      <c r="G70" s="21">
        <v>4</v>
      </c>
      <c r="H70" s="21">
        <v>12</v>
      </c>
      <c r="I70" s="21">
        <v>920</v>
      </c>
      <c r="J70" s="19">
        <f t="shared" si="1"/>
        <v>2</v>
      </c>
      <c r="K70" s="19">
        <f t="shared" si="7"/>
        <v>2</v>
      </c>
      <c r="L70" s="35">
        <v>2</v>
      </c>
      <c r="M70" s="35"/>
      <c r="N70" s="35"/>
      <c r="O70" s="36"/>
      <c r="P70" s="36"/>
      <c r="Q70" s="36"/>
      <c r="R70" s="36"/>
      <c r="S70" s="36"/>
      <c r="T70" s="19" t="s">
        <v>181</v>
      </c>
      <c r="U70" s="19" t="s">
        <v>126</v>
      </c>
      <c r="V70" s="20" t="s">
        <v>72</v>
      </c>
      <c r="W70" s="19" t="s">
        <v>73</v>
      </c>
    </row>
    <row r="71" s="2" customFormat="1" ht="48.9" customHeight="1" spans="1:23">
      <c r="A71" s="19">
        <f t="shared" si="5"/>
        <v>66</v>
      </c>
      <c r="B71" s="20" t="s">
        <v>336</v>
      </c>
      <c r="C71" s="20" t="s">
        <v>337</v>
      </c>
      <c r="D71" s="21" t="s">
        <v>338</v>
      </c>
      <c r="E71" s="22" t="s">
        <v>118</v>
      </c>
      <c r="F71" s="21" t="s">
        <v>339</v>
      </c>
      <c r="G71" s="21">
        <v>167</v>
      </c>
      <c r="H71" s="21">
        <v>501</v>
      </c>
      <c r="I71" s="21">
        <v>46431</v>
      </c>
      <c r="J71" s="19">
        <f t="shared" ref="J71:J134" si="8">K71+P71</f>
        <v>75.68</v>
      </c>
      <c r="K71" s="19">
        <f t="shared" si="7"/>
        <v>75.68</v>
      </c>
      <c r="L71" s="35">
        <v>75.68</v>
      </c>
      <c r="M71" s="35"/>
      <c r="N71" s="35"/>
      <c r="O71" s="36"/>
      <c r="P71" s="36"/>
      <c r="Q71" s="36"/>
      <c r="R71" s="36"/>
      <c r="S71" s="36"/>
      <c r="T71" s="19" t="s">
        <v>181</v>
      </c>
      <c r="U71" s="19" t="s">
        <v>126</v>
      </c>
      <c r="V71" s="20" t="s">
        <v>72</v>
      </c>
      <c r="W71" s="19" t="s">
        <v>73</v>
      </c>
    </row>
    <row r="72" s="2" customFormat="1" ht="48.9" customHeight="1" spans="1:23">
      <c r="A72" s="19">
        <f t="shared" si="5"/>
        <v>67</v>
      </c>
      <c r="B72" s="20" t="s">
        <v>340</v>
      </c>
      <c r="C72" s="20" t="s">
        <v>341</v>
      </c>
      <c r="D72" s="21" t="s">
        <v>342</v>
      </c>
      <c r="E72" s="22" t="s">
        <v>77</v>
      </c>
      <c r="F72" s="21" t="s">
        <v>343</v>
      </c>
      <c r="G72" s="21">
        <v>222</v>
      </c>
      <c r="H72" s="21">
        <v>665</v>
      </c>
      <c r="I72" s="21">
        <v>300</v>
      </c>
      <c r="J72" s="19">
        <f t="shared" si="8"/>
        <v>21.975</v>
      </c>
      <c r="K72" s="19">
        <f t="shared" ref="K72:K82" si="9">SUM(L72:O72)</f>
        <v>21.975</v>
      </c>
      <c r="L72" s="19">
        <v>21.975</v>
      </c>
      <c r="M72" s="35"/>
      <c r="N72" s="35"/>
      <c r="O72" s="36"/>
      <c r="P72" s="36"/>
      <c r="Q72" s="36"/>
      <c r="R72" s="36"/>
      <c r="S72" s="36"/>
      <c r="T72" s="19" t="s">
        <v>181</v>
      </c>
      <c r="U72" s="19" t="s">
        <v>126</v>
      </c>
      <c r="V72" s="20" t="s">
        <v>72</v>
      </c>
      <c r="W72" s="19" t="s">
        <v>73</v>
      </c>
    </row>
    <row r="73" s="2" customFormat="1" ht="48.9" customHeight="1" spans="1:23">
      <c r="A73" s="19">
        <f t="shared" si="5"/>
        <v>68</v>
      </c>
      <c r="B73" s="20" t="s">
        <v>344</v>
      </c>
      <c r="C73" s="20" t="s">
        <v>345</v>
      </c>
      <c r="D73" s="21" t="s">
        <v>346</v>
      </c>
      <c r="E73" s="22" t="s">
        <v>77</v>
      </c>
      <c r="F73" s="21" t="s">
        <v>347</v>
      </c>
      <c r="G73" s="21">
        <v>557</v>
      </c>
      <c r="H73" s="21">
        <v>1671</v>
      </c>
      <c r="I73" s="21">
        <v>1671</v>
      </c>
      <c r="J73" s="19">
        <f t="shared" si="8"/>
        <v>34.455</v>
      </c>
      <c r="K73" s="19">
        <f t="shared" si="9"/>
        <v>34.455</v>
      </c>
      <c r="L73" s="19">
        <v>34.455</v>
      </c>
      <c r="M73" s="35"/>
      <c r="N73" s="35"/>
      <c r="O73" s="36"/>
      <c r="P73" s="36"/>
      <c r="Q73" s="36"/>
      <c r="R73" s="36"/>
      <c r="S73" s="36"/>
      <c r="T73" s="19" t="s">
        <v>181</v>
      </c>
      <c r="U73" s="19" t="s">
        <v>126</v>
      </c>
      <c r="V73" s="20" t="s">
        <v>72</v>
      </c>
      <c r="W73" s="19" t="s">
        <v>73</v>
      </c>
    </row>
    <row r="74" s="2" customFormat="1" ht="48.9" customHeight="1" spans="1:23">
      <c r="A74" s="19">
        <f t="shared" si="5"/>
        <v>69</v>
      </c>
      <c r="B74" s="20" t="s">
        <v>348</v>
      </c>
      <c r="C74" s="20" t="s">
        <v>349</v>
      </c>
      <c r="D74" s="21" t="s">
        <v>350</v>
      </c>
      <c r="E74" s="22" t="s">
        <v>77</v>
      </c>
      <c r="F74" s="21" t="s">
        <v>351</v>
      </c>
      <c r="G74" s="21">
        <v>104</v>
      </c>
      <c r="H74" s="21">
        <v>312</v>
      </c>
      <c r="I74" s="21">
        <v>312</v>
      </c>
      <c r="J74" s="19">
        <f t="shared" si="8"/>
        <v>7.2</v>
      </c>
      <c r="K74" s="19">
        <f t="shared" si="9"/>
        <v>7.2</v>
      </c>
      <c r="L74" s="19">
        <v>7.2</v>
      </c>
      <c r="M74" s="35"/>
      <c r="N74" s="35"/>
      <c r="O74" s="36"/>
      <c r="P74" s="36"/>
      <c r="Q74" s="36"/>
      <c r="R74" s="36"/>
      <c r="S74" s="36"/>
      <c r="T74" s="19" t="s">
        <v>181</v>
      </c>
      <c r="U74" s="19" t="s">
        <v>126</v>
      </c>
      <c r="V74" s="20" t="s">
        <v>72</v>
      </c>
      <c r="W74" s="19" t="s">
        <v>73</v>
      </c>
    </row>
    <row r="75" s="2" customFormat="1" ht="48.9" customHeight="1" spans="1:23">
      <c r="A75" s="19">
        <f t="shared" si="5"/>
        <v>70</v>
      </c>
      <c r="B75" s="20" t="s">
        <v>352</v>
      </c>
      <c r="C75" s="20" t="s">
        <v>353</v>
      </c>
      <c r="D75" s="21" t="s">
        <v>354</v>
      </c>
      <c r="E75" s="22" t="s">
        <v>77</v>
      </c>
      <c r="F75" s="21" t="s">
        <v>355</v>
      </c>
      <c r="G75" s="21">
        <v>75</v>
      </c>
      <c r="H75" s="21">
        <v>225</v>
      </c>
      <c r="I75" s="21">
        <v>225</v>
      </c>
      <c r="J75" s="19">
        <f t="shared" si="8"/>
        <v>2.975</v>
      </c>
      <c r="K75" s="19">
        <f t="shared" si="9"/>
        <v>2.975</v>
      </c>
      <c r="L75" s="19">
        <v>2.975</v>
      </c>
      <c r="M75" s="35"/>
      <c r="N75" s="35"/>
      <c r="O75" s="36"/>
      <c r="P75" s="36"/>
      <c r="Q75" s="36"/>
      <c r="R75" s="36"/>
      <c r="S75" s="36"/>
      <c r="T75" s="19" t="s">
        <v>181</v>
      </c>
      <c r="U75" s="19" t="s">
        <v>126</v>
      </c>
      <c r="V75" s="20" t="s">
        <v>72</v>
      </c>
      <c r="W75" s="19" t="s">
        <v>73</v>
      </c>
    </row>
    <row r="76" s="2" customFormat="1" ht="48.9" customHeight="1" spans="1:23">
      <c r="A76" s="19">
        <f t="shared" si="5"/>
        <v>71</v>
      </c>
      <c r="B76" s="20" t="s">
        <v>356</v>
      </c>
      <c r="C76" s="20" t="s">
        <v>357</v>
      </c>
      <c r="D76" s="21" t="s">
        <v>358</v>
      </c>
      <c r="E76" s="22" t="s">
        <v>77</v>
      </c>
      <c r="F76" s="21" t="s">
        <v>359</v>
      </c>
      <c r="G76" s="21">
        <v>68</v>
      </c>
      <c r="H76" s="21">
        <v>204</v>
      </c>
      <c r="I76" s="21">
        <v>204</v>
      </c>
      <c r="J76" s="19">
        <f t="shared" si="8"/>
        <v>3.83</v>
      </c>
      <c r="K76" s="19">
        <f t="shared" si="9"/>
        <v>3.83</v>
      </c>
      <c r="L76" s="19">
        <v>3.83</v>
      </c>
      <c r="M76" s="35"/>
      <c r="N76" s="35"/>
      <c r="O76" s="36"/>
      <c r="P76" s="36"/>
      <c r="Q76" s="36"/>
      <c r="R76" s="36"/>
      <c r="S76" s="36"/>
      <c r="T76" s="19" t="s">
        <v>181</v>
      </c>
      <c r="U76" s="19" t="s">
        <v>126</v>
      </c>
      <c r="V76" s="20" t="s">
        <v>72</v>
      </c>
      <c r="W76" s="19" t="s">
        <v>73</v>
      </c>
    </row>
    <row r="77" s="2" customFormat="1" ht="48.9" customHeight="1" spans="1:23">
      <c r="A77" s="19">
        <f t="shared" si="5"/>
        <v>72</v>
      </c>
      <c r="B77" s="20" t="s">
        <v>360</v>
      </c>
      <c r="C77" s="20" t="s">
        <v>361</v>
      </c>
      <c r="D77" s="21" t="s">
        <v>362</v>
      </c>
      <c r="E77" s="22" t="s">
        <v>77</v>
      </c>
      <c r="F77" s="21" t="s">
        <v>363</v>
      </c>
      <c r="G77" s="19">
        <v>285</v>
      </c>
      <c r="H77" s="19">
        <v>795</v>
      </c>
      <c r="I77" s="19">
        <v>795</v>
      </c>
      <c r="J77" s="19">
        <f t="shared" si="8"/>
        <v>35</v>
      </c>
      <c r="K77" s="19">
        <f t="shared" si="9"/>
        <v>35</v>
      </c>
      <c r="L77" s="35">
        <v>35</v>
      </c>
      <c r="M77" s="35"/>
      <c r="N77" s="35"/>
      <c r="O77" s="36"/>
      <c r="P77" s="36"/>
      <c r="Q77" s="36"/>
      <c r="R77" s="36"/>
      <c r="S77" s="36"/>
      <c r="T77" s="19" t="s">
        <v>181</v>
      </c>
      <c r="U77" s="19" t="s">
        <v>126</v>
      </c>
      <c r="V77" s="20" t="s">
        <v>72</v>
      </c>
      <c r="W77" s="19" t="s">
        <v>73</v>
      </c>
    </row>
    <row r="78" s="2" customFormat="1" ht="48.9" customHeight="1" spans="1:23">
      <c r="A78" s="19">
        <f t="shared" si="5"/>
        <v>73</v>
      </c>
      <c r="B78" s="20" t="s">
        <v>364</v>
      </c>
      <c r="C78" s="20" t="s">
        <v>365</v>
      </c>
      <c r="D78" s="21" t="s">
        <v>366</v>
      </c>
      <c r="E78" s="22" t="s">
        <v>77</v>
      </c>
      <c r="F78" s="21" t="s">
        <v>367</v>
      </c>
      <c r="G78" s="21">
        <v>310</v>
      </c>
      <c r="H78" s="21">
        <v>930</v>
      </c>
      <c r="I78" s="21">
        <v>930</v>
      </c>
      <c r="J78" s="19">
        <f t="shared" si="8"/>
        <v>24.79</v>
      </c>
      <c r="K78" s="19">
        <f t="shared" si="9"/>
        <v>24.79</v>
      </c>
      <c r="L78" s="19">
        <v>24.79</v>
      </c>
      <c r="M78" s="35"/>
      <c r="N78" s="35"/>
      <c r="O78" s="36"/>
      <c r="P78" s="36"/>
      <c r="Q78" s="36"/>
      <c r="R78" s="36"/>
      <c r="S78" s="36"/>
      <c r="T78" s="19" t="s">
        <v>181</v>
      </c>
      <c r="U78" s="19" t="s">
        <v>126</v>
      </c>
      <c r="V78" s="20" t="s">
        <v>72</v>
      </c>
      <c r="W78" s="19" t="s">
        <v>73</v>
      </c>
    </row>
    <row r="79" s="2" customFormat="1" ht="48.9" customHeight="1" spans="1:23">
      <c r="A79" s="19">
        <f t="shared" si="5"/>
        <v>74</v>
      </c>
      <c r="B79" s="20" t="s">
        <v>368</v>
      </c>
      <c r="C79" s="20" t="s">
        <v>369</v>
      </c>
      <c r="D79" s="21" t="s">
        <v>370</v>
      </c>
      <c r="E79" s="22" t="s">
        <v>77</v>
      </c>
      <c r="F79" s="21" t="s">
        <v>371</v>
      </c>
      <c r="G79" s="21">
        <v>631</v>
      </c>
      <c r="H79" s="21">
        <v>1598</v>
      </c>
      <c r="I79" s="21">
        <v>1598</v>
      </c>
      <c r="J79" s="19">
        <f t="shared" si="8"/>
        <v>129.09</v>
      </c>
      <c r="K79" s="19">
        <f t="shared" si="9"/>
        <v>129.09</v>
      </c>
      <c r="L79" s="19">
        <v>129.09</v>
      </c>
      <c r="M79" s="35"/>
      <c r="N79" s="35"/>
      <c r="O79" s="36"/>
      <c r="P79" s="36"/>
      <c r="Q79" s="36"/>
      <c r="R79" s="36"/>
      <c r="S79" s="36"/>
      <c r="T79" s="19" t="s">
        <v>181</v>
      </c>
      <c r="U79" s="19" t="s">
        <v>126</v>
      </c>
      <c r="V79" s="20" t="s">
        <v>72</v>
      </c>
      <c r="W79" s="19" t="s">
        <v>73</v>
      </c>
    </row>
    <row r="80" s="2" customFormat="1" ht="48.9" customHeight="1" spans="1:23">
      <c r="A80" s="19">
        <f t="shared" si="5"/>
        <v>75</v>
      </c>
      <c r="B80" s="20" t="s">
        <v>372</v>
      </c>
      <c r="C80" s="20" t="s">
        <v>373</v>
      </c>
      <c r="D80" s="21" t="s">
        <v>374</v>
      </c>
      <c r="E80" s="22" t="s">
        <v>77</v>
      </c>
      <c r="F80" s="21" t="s">
        <v>375</v>
      </c>
      <c r="G80" s="21">
        <v>192</v>
      </c>
      <c r="H80" s="21">
        <v>576</v>
      </c>
      <c r="I80" s="21">
        <v>576</v>
      </c>
      <c r="J80" s="19">
        <f t="shared" si="8"/>
        <v>14.04</v>
      </c>
      <c r="K80" s="19">
        <f t="shared" si="9"/>
        <v>14.04</v>
      </c>
      <c r="L80" s="19">
        <v>14.04</v>
      </c>
      <c r="M80" s="35"/>
      <c r="N80" s="35"/>
      <c r="O80" s="36"/>
      <c r="P80" s="36"/>
      <c r="Q80" s="36"/>
      <c r="R80" s="36"/>
      <c r="S80" s="36"/>
      <c r="T80" s="19" t="s">
        <v>181</v>
      </c>
      <c r="U80" s="19" t="s">
        <v>126</v>
      </c>
      <c r="V80" s="20" t="s">
        <v>72</v>
      </c>
      <c r="W80" s="19" t="s">
        <v>73</v>
      </c>
    </row>
    <row r="81" s="2" customFormat="1" ht="50.1" customHeight="1" spans="1:23">
      <c r="A81" s="19">
        <f t="shared" si="5"/>
        <v>76</v>
      </c>
      <c r="B81" s="20" t="s">
        <v>376</v>
      </c>
      <c r="C81" s="20" t="s">
        <v>377</v>
      </c>
      <c r="D81" s="21" t="s">
        <v>378</v>
      </c>
      <c r="E81" s="22" t="s">
        <v>77</v>
      </c>
      <c r="F81" s="21" t="s">
        <v>379</v>
      </c>
      <c r="G81" s="21">
        <v>268</v>
      </c>
      <c r="H81" s="21">
        <v>804</v>
      </c>
      <c r="I81" s="21">
        <v>804</v>
      </c>
      <c r="J81" s="19">
        <f t="shared" si="8"/>
        <v>18.06</v>
      </c>
      <c r="K81" s="19">
        <f t="shared" si="9"/>
        <v>18.06</v>
      </c>
      <c r="L81" s="19">
        <v>18.06</v>
      </c>
      <c r="M81" s="35"/>
      <c r="N81" s="35"/>
      <c r="O81" s="36"/>
      <c r="P81" s="36"/>
      <c r="Q81" s="36"/>
      <c r="R81" s="36"/>
      <c r="S81" s="36"/>
      <c r="T81" s="19" t="s">
        <v>181</v>
      </c>
      <c r="U81" s="19" t="s">
        <v>126</v>
      </c>
      <c r="V81" s="20" t="s">
        <v>72</v>
      </c>
      <c r="W81" s="19" t="s">
        <v>73</v>
      </c>
    </row>
    <row r="82" s="2" customFormat="1" ht="131.1" customHeight="1" spans="1:23">
      <c r="A82" s="19">
        <f t="shared" si="5"/>
        <v>77</v>
      </c>
      <c r="B82" s="20" t="s">
        <v>380</v>
      </c>
      <c r="C82" s="20" t="s">
        <v>381</v>
      </c>
      <c r="D82" s="21" t="s">
        <v>382</v>
      </c>
      <c r="E82" s="22" t="s">
        <v>77</v>
      </c>
      <c r="F82" s="21" t="s">
        <v>383</v>
      </c>
      <c r="G82" s="21">
        <v>10</v>
      </c>
      <c r="H82" s="21">
        <v>30</v>
      </c>
      <c r="I82" s="21">
        <v>105</v>
      </c>
      <c r="J82" s="19">
        <f t="shared" si="8"/>
        <v>50</v>
      </c>
      <c r="K82" s="19">
        <f t="shared" si="9"/>
        <v>50</v>
      </c>
      <c r="L82" s="35">
        <v>50</v>
      </c>
      <c r="M82" s="35"/>
      <c r="N82" s="35"/>
      <c r="O82" s="36"/>
      <c r="P82" s="36"/>
      <c r="Q82" s="36"/>
      <c r="R82" s="36"/>
      <c r="S82" s="36"/>
      <c r="T82" s="19" t="s">
        <v>181</v>
      </c>
      <c r="U82" s="19" t="s">
        <v>126</v>
      </c>
      <c r="V82" s="20" t="s">
        <v>72</v>
      </c>
      <c r="W82" s="19" t="s">
        <v>73</v>
      </c>
    </row>
    <row r="83" s="2" customFormat="1" ht="33" customHeight="1" spans="1:23">
      <c r="A83" s="19">
        <f t="shared" si="5"/>
        <v>78</v>
      </c>
      <c r="B83" s="20" t="s">
        <v>384</v>
      </c>
      <c r="C83" s="20" t="s">
        <v>385</v>
      </c>
      <c r="D83" s="21" t="s">
        <v>386</v>
      </c>
      <c r="E83" s="22" t="s">
        <v>387</v>
      </c>
      <c r="F83" s="21" t="s">
        <v>388</v>
      </c>
      <c r="G83" s="21">
        <v>10</v>
      </c>
      <c r="H83" s="21">
        <v>30</v>
      </c>
      <c r="I83" s="21">
        <v>30</v>
      </c>
      <c r="J83" s="19">
        <f t="shared" si="8"/>
        <v>8</v>
      </c>
      <c r="K83" s="19">
        <v>8</v>
      </c>
      <c r="L83" s="19">
        <v>8</v>
      </c>
      <c r="M83" s="35"/>
      <c r="N83" s="35"/>
      <c r="O83" s="36"/>
      <c r="P83" s="36"/>
      <c r="Q83" s="36"/>
      <c r="R83" s="36"/>
      <c r="S83" s="36"/>
      <c r="T83" s="19" t="s">
        <v>167</v>
      </c>
      <c r="U83" s="19" t="s">
        <v>126</v>
      </c>
      <c r="V83" s="20" t="s">
        <v>72</v>
      </c>
      <c r="W83" s="19" t="s">
        <v>73</v>
      </c>
    </row>
    <row r="84" s="2" customFormat="1" ht="122.1" customHeight="1" spans="1:23">
      <c r="A84" s="19">
        <f t="shared" si="5"/>
        <v>79</v>
      </c>
      <c r="B84" s="20" t="s">
        <v>389</v>
      </c>
      <c r="C84" s="20" t="s">
        <v>390</v>
      </c>
      <c r="D84" s="21" t="s">
        <v>391</v>
      </c>
      <c r="E84" s="22" t="s">
        <v>77</v>
      </c>
      <c r="F84" s="21" t="s">
        <v>392</v>
      </c>
      <c r="G84" s="21">
        <v>51</v>
      </c>
      <c r="H84" s="21">
        <v>165</v>
      </c>
      <c r="I84" s="21">
        <v>1500</v>
      </c>
      <c r="J84" s="19">
        <f t="shared" si="8"/>
        <v>50</v>
      </c>
      <c r="K84" s="19">
        <f t="shared" ref="K84:K93" si="10">SUM(L84:O84)</f>
        <v>50</v>
      </c>
      <c r="L84" s="19">
        <v>50</v>
      </c>
      <c r="M84" s="19"/>
      <c r="N84" s="19"/>
      <c r="O84" s="37"/>
      <c r="P84" s="37"/>
      <c r="Q84" s="37"/>
      <c r="R84" s="37"/>
      <c r="S84" s="37"/>
      <c r="T84" s="19" t="s">
        <v>167</v>
      </c>
      <c r="U84" s="19" t="s">
        <v>126</v>
      </c>
      <c r="V84" s="20" t="s">
        <v>72</v>
      </c>
      <c r="W84" s="19" t="s">
        <v>73</v>
      </c>
    </row>
    <row r="85" s="2" customFormat="1" ht="99.9" customHeight="1" spans="1:23">
      <c r="A85" s="19">
        <f t="shared" ref="A85:A136" si="11">A84+1</f>
        <v>80</v>
      </c>
      <c r="B85" s="20" t="s">
        <v>393</v>
      </c>
      <c r="C85" s="20" t="s">
        <v>394</v>
      </c>
      <c r="D85" s="21" t="s">
        <v>395</v>
      </c>
      <c r="E85" s="22" t="s">
        <v>77</v>
      </c>
      <c r="F85" s="21" t="s">
        <v>396</v>
      </c>
      <c r="G85" s="21">
        <v>7</v>
      </c>
      <c r="H85" s="21">
        <v>20</v>
      </c>
      <c r="I85" s="21">
        <v>20</v>
      </c>
      <c r="J85" s="19">
        <f t="shared" si="8"/>
        <v>20</v>
      </c>
      <c r="K85" s="19">
        <f t="shared" si="10"/>
        <v>20</v>
      </c>
      <c r="L85" s="19">
        <v>20</v>
      </c>
      <c r="M85" s="19"/>
      <c r="N85" s="19"/>
      <c r="O85" s="37"/>
      <c r="P85" s="37"/>
      <c r="Q85" s="37"/>
      <c r="R85" s="37"/>
      <c r="S85" s="37"/>
      <c r="T85" s="19" t="s">
        <v>167</v>
      </c>
      <c r="U85" s="19" t="s">
        <v>126</v>
      </c>
      <c r="V85" s="20" t="s">
        <v>72</v>
      </c>
      <c r="W85" s="19" t="s">
        <v>73</v>
      </c>
    </row>
    <row r="86" s="2" customFormat="1" ht="87.9" customHeight="1" spans="1:23">
      <c r="A86" s="19">
        <f t="shared" si="11"/>
        <v>81</v>
      </c>
      <c r="B86" s="20" t="s">
        <v>397</v>
      </c>
      <c r="C86" s="20" t="s">
        <v>394</v>
      </c>
      <c r="D86" s="43" t="s">
        <v>398</v>
      </c>
      <c r="E86" s="19" t="s">
        <v>399</v>
      </c>
      <c r="F86" s="43" t="s">
        <v>400</v>
      </c>
      <c r="G86" s="43">
        <v>12</v>
      </c>
      <c r="H86" s="43">
        <v>37</v>
      </c>
      <c r="I86" s="43">
        <v>102</v>
      </c>
      <c r="J86" s="19">
        <f t="shared" si="8"/>
        <v>102</v>
      </c>
      <c r="K86" s="19">
        <f t="shared" si="10"/>
        <v>102</v>
      </c>
      <c r="L86" s="19">
        <v>102</v>
      </c>
      <c r="M86" s="19"/>
      <c r="N86" s="19"/>
      <c r="O86" s="37"/>
      <c r="P86" s="37"/>
      <c r="Q86" s="37"/>
      <c r="R86" s="37"/>
      <c r="S86" s="37"/>
      <c r="T86" s="19" t="s">
        <v>167</v>
      </c>
      <c r="U86" s="19" t="s">
        <v>126</v>
      </c>
      <c r="V86" s="20" t="s">
        <v>72</v>
      </c>
      <c r="W86" s="19" t="s">
        <v>401</v>
      </c>
    </row>
    <row r="87" s="2" customFormat="1" ht="99.9" customHeight="1" spans="1:23">
      <c r="A87" s="19">
        <f t="shared" si="11"/>
        <v>82</v>
      </c>
      <c r="B87" s="20" t="s">
        <v>402</v>
      </c>
      <c r="C87" s="20" t="s">
        <v>403</v>
      </c>
      <c r="D87" s="21" t="s">
        <v>404</v>
      </c>
      <c r="E87" s="22" t="s">
        <v>77</v>
      </c>
      <c r="F87" s="21" t="s">
        <v>405</v>
      </c>
      <c r="G87" s="21">
        <v>8</v>
      </c>
      <c r="H87" s="21">
        <v>25</v>
      </c>
      <c r="I87" s="21">
        <v>70</v>
      </c>
      <c r="J87" s="19">
        <f t="shared" si="8"/>
        <v>70</v>
      </c>
      <c r="K87" s="19">
        <f t="shared" si="10"/>
        <v>70</v>
      </c>
      <c r="L87" s="19">
        <v>70</v>
      </c>
      <c r="M87" s="19"/>
      <c r="N87" s="19"/>
      <c r="O87" s="37"/>
      <c r="P87" s="37"/>
      <c r="Q87" s="37"/>
      <c r="R87" s="37"/>
      <c r="S87" s="37"/>
      <c r="T87" s="19" t="s">
        <v>167</v>
      </c>
      <c r="U87" s="19" t="s">
        <v>126</v>
      </c>
      <c r="V87" s="20" t="s">
        <v>72</v>
      </c>
      <c r="W87" s="19" t="s">
        <v>73</v>
      </c>
    </row>
    <row r="88" s="3" customFormat="1" ht="99.9" customHeight="1" spans="1:24">
      <c r="A88" s="19">
        <f t="shared" si="11"/>
        <v>83</v>
      </c>
      <c r="B88" s="20" t="s">
        <v>406</v>
      </c>
      <c r="C88" s="20" t="s">
        <v>407</v>
      </c>
      <c r="D88" s="21" t="s">
        <v>408</v>
      </c>
      <c r="E88" s="22" t="s">
        <v>77</v>
      </c>
      <c r="F88" s="21" t="s">
        <v>409</v>
      </c>
      <c r="G88" s="21">
        <v>18</v>
      </c>
      <c r="H88" s="21">
        <v>55</v>
      </c>
      <c r="I88" s="21">
        <v>140</v>
      </c>
      <c r="J88" s="19">
        <f t="shared" si="8"/>
        <v>140</v>
      </c>
      <c r="K88" s="19">
        <f t="shared" si="10"/>
        <v>140</v>
      </c>
      <c r="L88" s="19">
        <v>140</v>
      </c>
      <c r="M88" s="19"/>
      <c r="N88" s="19"/>
      <c r="O88" s="37"/>
      <c r="P88" s="37"/>
      <c r="Q88" s="37"/>
      <c r="R88" s="37"/>
      <c r="S88" s="37"/>
      <c r="T88" s="19" t="s">
        <v>167</v>
      </c>
      <c r="U88" s="19" t="s">
        <v>126</v>
      </c>
      <c r="V88" s="20" t="s">
        <v>72</v>
      </c>
      <c r="W88" s="19" t="s">
        <v>73</v>
      </c>
      <c r="X88" s="2"/>
    </row>
    <row r="89" s="3" customFormat="1" ht="99.9" customHeight="1" spans="1:24">
      <c r="A89" s="19">
        <f t="shared" si="11"/>
        <v>84</v>
      </c>
      <c r="B89" s="20" t="s">
        <v>410</v>
      </c>
      <c r="C89" s="20" t="s">
        <v>411</v>
      </c>
      <c r="D89" s="21" t="s">
        <v>412</v>
      </c>
      <c r="E89" s="22" t="s">
        <v>77</v>
      </c>
      <c r="F89" s="21" t="s">
        <v>413</v>
      </c>
      <c r="G89" s="21">
        <v>2</v>
      </c>
      <c r="H89" s="21">
        <v>5</v>
      </c>
      <c r="I89" s="21">
        <v>25</v>
      </c>
      <c r="J89" s="19">
        <f t="shared" si="8"/>
        <v>8</v>
      </c>
      <c r="K89" s="19">
        <f t="shared" si="10"/>
        <v>8</v>
      </c>
      <c r="L89" s="19">
        <v>8</v>
      </c>
      <c r="M89" s="19"/>
      <c r="N89" s="19"/>
      <c r="O89" s="37"/>
      <c r="P89" s="37"/>
      <c r="Q89" s="37"/>
      <c r="R89" s="37"/>
      <c r="S89" s="37"/>
      <c r="T89" s="19" t="s">
        <v>167</v>
      </c>
      <c r="U89" s="19" t="s">
        <v>126</v>
      </c>
      <c r="V89" s="20" t="s">
        <v>72</v>
      </c>
      <c r="W89" s="19" t="s">
        <v>73</v>
      </c>
      <c r="X89" s="2"/>
    </row>
    <row r="90" s="3" customFormat="1" ht="99.9" customHeight="1" spans="1:24">
      <c r="A90" s="19">
        <f t="shared" si="11"/>
        <v>85</v>
      </c>
      <c r="B90" s="20" t="s">
        <v>414</v>
      </c>
      <c r="C90" s="21" t="s">
        <v>109</v>
      </c>
      <c r="D90" s="21" t="s">
        <v>415</v>
      </c>
      <c r="E90" s="21" t="s">
        <v>77</v>
      </c>
      <c r="F90" s="44" t="s">
        <v>416</v>
      </c>
      <c r="G90" s="21">
        <v>120</v>
      </c>
      <c r="H90" s="21">
        <v>360</v>
      </c>
      <c r="I90" s="21">
        <v>855</v>
      </c>
      <c r="J90" s="19">
        <f t="shared" si="8"/>
        <v>180</v>
      </c>
      <c r="K90" s="19">
        <f t="shared" si="10"/>
        <v>180</v>
      </c>
      <c r="L90" s="19">
        <v>180</v>
      </c>
      <c r="M90" s="19"/>
      <c r="N90" s="19"/>
      <c r="O90" s="37"/>
      <c r="P90" s="37"/>
      <c r="Q90" s="37"/>
      <c r="R90" s="37"/>
      <c r="S90" s="37"/>
      <c r="T90" s="19" t="s">
        <v>167</v>
      </c>
      <c r="U90" s="21" t="s">
        <v>417</v>
      </c>
      <c r="V90" s="20" t="s">
        <v>72</v>
      </c>
      <c r="W90" s="19" t="s">
        <v>73</v>
      </c>
      <c r="X90" s="2"/>
    </row>
    <row r="91" s="3" customFormat="1" ht="81" customHeight="1" spans="1:24">
      <c r="A91" s="19">
        <f t="shared" si="11"/>
        <v>86</v>
      </c>
      <c r="B91" s="19" t="s">
        <v>418</v>
      </c>
      <c r="C91" s="19" t="s">
        <v>419</v>
      </c>
      <c r="D91" s="21" t="s">
        <v>420</v>
      </c>
      <c r="E91" s="19" t="s">
        <v>421</v>
      </c>
      <c r="F91" s="21" t="s">
        <v>422</v>
      </c>
      <c r="G91" s="21">
        <v>15</v>
      </c>
      <c r="H91" s="21">
        <v>38</v>
      </c>
      <c r="I91" s="21">
        <v>81</v>
      </c>
      <c r="J91" s="19">
        <f t="shared" si="8"/>
        <v>60</v>
      </c>
      <c r="K91" s="19">
        <f t="shared" si="10"/>
        <v>60</v>
      </c>
      <c r="L91" s="35">
        <v>60</v>
      </c>
      <c r="M91" s="35"/>
      <c r="N91" s="35"/>
      <c r="O91" s="36"/>
      <c r="P91" s="36"/>
      <c r="Q91" s="36"/>
      <c r="R91" s="36"/>
      <c r="S91" s="36"/>
      <c r="T91" s="19" t="s">
        <v>423</v>
      </c>
      <c r="U91" s="19" t="s">
        <v>71</v>
      </c>
      <c r="V91" s="19" t="s">
        <v>72</v>
      </c>
      <c r="W91" s="19" t="s">
        <v>424</v>
      </c>
      <c r="X91" s="2"/>
    </row>
    <row r="92" s="3" customFormat="1" ht="81.9" customHeight="1" spans="1:24">
      <c r="A92" s="19">
        <f t="shared" si="11"/>
        <v>87</v>
      </c>
      <c r="B92" s="19" t="s">
        <v>425</v>
      </c>
      <c r="C92" s="19" t="s">
        <v>426</v>
      </c>
      <c r="D92" s="21" t="s">
        <v>427</v>
      </c>
      <c r="E92" s="19" t="s">
        <v>421</v>
      </c>
      <c r="F92" s="21" t="s">
        <v>428</v>
      </c>
      <c r="G92" s="21">
        <v>16</v>
      </c>
      <c r="H92" s="21">
        <v>48</v>
      </c>
      <c r="I92" s="21">
        <v>99</v>
      </c>
      <c r="J92" s="19">
        <f t="shared" si="8"/>
        <v>70</v>
      </c>
      <c r="K92" s="19">
        <f t="shared" si="10"/>
        <v>70</v>
      </c>
      <c r="L92" s="35">
        <v>70</v>
      </c>
      <c r="M92" s="35"/>
      <c r="N92" s="35"/>
      <c r="O92" s="36"/>
      <c r="P92" s="36"/>
      <c r="Q92" s="36"/>
      <c r="R92" s="36"/>
      <c r="S92" s="36"/>
      <c r="T92" s="19" t="s">
        <v>423</v>
      </c>
      <c r="U92" s="19" t="s">
        <v>71</v>
      </c>
      <c r="V92" s="19" t="s">
        <v>72</v>
      </c>
      <c r="W92" s="19" t="s">
        <v>424</v>
      </c>
      <c r="X92" s="2"/>
    </row>
    <row r="93" s="3" customFormat="1" ht="99.9" customHeight="1" spans="1:24">
      <c r="A93" s="19">
        <f t="shared" si="11"/>
        <v>88</v>
      </c>
      <c r="B93" s="19" t="s">
        <v>429</v>
      </c>
      <c r="C93" s="19" t="s">
        <v>430</v>
      </c>
      <c r="D93" s="21" t="s">
        <v>431</v>
      </c>
      <c r="E93" s="19" t="s">
        <v>421</v>
      </c>
      <c r="F93" s="21" t="s">
        <v>432</v>
      </c>
      <c r="G93" s="21">
        <v>15</v>
      </c>
      <c r="H93" s="21">
        <v>45</v>
      </c>
      <c r="I93" s="21">
        <v>635</v>
      </c>
      <c r="J93" s="19">
        <f t="shared" si="8"/>
        <v>65</v>
      </c>
      <c r="K93" s="19">
        <f t="shared" si="10"/>
        <v>65</v>
      </c>
      <c r="L93" s="35">
        <v>65</v>
      </c>
      <c r="M93" s="35"/>
      <c r="N93" s="35"/>
      <c r="O93" s="36"/>
      <c r="P93" s="36"/>
      <c r="Q93" s="36"/>
      <c r="R93" s="36"/>
      <c r="S93" s="36"/>
      <c r="T93" s="19" t="s">
        <v>423</v>
      </c>
      <c r="U93" s="19" t="s">
        <v>71</v>
      </c>
      <c r="V93" s="19" t="s">
        <v>72</v>
      </c>
      <c r="W93" s="19" t="s">
        <v>424</v>
      </c>
      <c r="X93" s="2"/>
    </row>
    <row r="94" s="3" customFormat="1" ht="99.9" customHeight="1" spans="1:24">
      <c r="A94" s="19">
        <f t="shared" si="11"/>
        <v>89</v>
      </c>
      <c r="B94" s="20" t="s">
        <v>433</v>
      </c>
      <c r="C94" s="19" t="s">
        <v>434</v>
      </c>
      <c r="D94" s="21" t="s">
        <v>435</v>
      </c>
      <c r="E94" s="19" t="s">
        <v>436</v>
      </c>
      <c r="F94" s="21" t="s">
        <v>437</v>
      </c>
      <c r="G94" s="21">
        <v>30</v>
      </c>
      <c r="H94" s="21">
        <v>30</v>
      </c>
      <c r="I94" s="21">
        <v>216</v>
      </c>
      <c r="J94" s="19">
        <f t="shared" si="8"/>
        <v>50</v>
      </c>
      <c r="K94" s="19"/>
      <c r="L94" s="19"/>
      <c r="M94" s="19"/>
      <c r="N94" s="19"/>
      <c r="O94" s="37"/>
      <c r="P94" s="37">
        <f>Q94+R94</f>
        <v>50</v>
      </c>
      <c r="Q94" s="19">
        <v>50</v>
      </c>
      <c r="R94" s="19"/>
      <c r="S94" s="37"/>
      <c r="T94" s="20" t="s">
        <v>167</v>
      </c>
      <c r="U94" s="20" t="s">
        <v>417</v>
      </c>
      <c r="V94" s="20" t="s">
        <v>72</v>
      </c>
      <c r="W94" s="20" t="s">
        <v>438</v>
      </c>
      <c r="X94" s="2"/>
    </row>
    <row r="95" s="2" customFormat="1" ht="99.9" customHeight="1" spans="1:23">
      <c r="A95" s="19">
        <f t="shared" si="11"/>
        <v>90</v>
      </c>
      <c r="B95" s="20" t="s">
        <v>433</v>
      </c>
      <c r="C95" s="19" t="s">
        <v>439</v>
      </c>
      <c r="D95" s="21" t="s">
        <v>440</v>
      </c>
      <c r="E95" s="45">
        <v>44927</v>
      </c>
      <c r="F95" s="21" t="s">
        <v>441</v>
      </c>
      <c r="G95" s="21">
        <v>30</v>
      </c>
      <c r="H95" s="21">
        <v>30</v>
      </c>
      <c r="I95" s="21">
        <v>150</v>
      </c>
      <c r="J95" s="19">
        <f t="shared" si="8"/>
        <v>50</v>
      </c>
      <c r="K95" s="19"/>
      <c r="L95" s="19"/>
      <c r="M95" s="19"/>
      <c r="N95" s="19"/>
      <c r="O95" s="19"/>
      <c r="P95" s="37">
        <f t="shared" ref="P95:P103" si="12">Q95+R95</f>
        <v>50</v>
      </c>
      <c r="Q95" s="19">
        <v>50</v>
      </c>
      <c r="R95" s="19"/>
      <c r="S95" s="37"/>
      <c r="T95" s="20" t="s">
        <v>167</v>
      </c>
      <c r="U95" s="20" t="s">
        <v>417</v>
      </c>
      <c r="V95" s="20" t="s">
        <v>72</v>
      </c>
      <c r="W95" s="20" t="s">
        <v>438</v>
      </c>
    </row>
    <row r="96" s="4" customFormat="1" ht="99.9" customHeight="1" spans="1:24">
      <c r="A96" s="19">
        <f t="shared" si="11"/>
        <v>91</v>
      </c>
      <c r="B96" s="20" t="s">
        <v>433</v>
      </c>
      <c r="C96" s="19" t="s">
        <v>442</v>
      </c>
      <c r="D96" s="21" t="s">
        <v>443</v>
      </c>
      <c r="E96" s="19" t="s">
        <v>436</v>
      </c>
      <c r="F96" s="21" t="s">
        <v>444</v>
      </c>
      <c r="G96" s="21">
        <v>147</v>
      </c>
      <c r="H96" s="21">
        <v>525</v>
      </c>
      <c r="I96" s="21">
        <v>1517</v>
      </c>
      <c r="J96" s="19">
        <f t="shared" si="8"/>
        <v>50</v>
      </c>
      <c r="K96" s="19"/>
      <c r="L96" s="19"/>
      <c r="M96" s="19"/>
      <c r="N96" s="19"/>
      <c r="O96" s="19"/>
      <c r="P96" s="37">
        <f t="shared" si="12"/>
        <v>50</v>
      </c>
      <c r="Q96" s="19">
        <v>50</v>
      </c>
      <c r="R96" s="19"/>
      <c r="S96" s="37"/>
      <c r="T96" s="20" t="s">
        <v>167</v>
      </c>
      <c r="U96" s="20" t="s">
        <v>417</v>
      </c>
      <c r="V96" s="20" t="s">
        <v>72</v>
      </c>
      <c r="W96" s="20" t="s">
        <v>438</v>
      </c>
      <c r="X96" s="2"/>
    </row>
    <row r="97" s="4" customFormat="1" ht="176.1" customHeight="1" spans="1:24">
      <c r="A97" s="19">
        <f t="shared" si="11"/>
        <v>92</v>
      </c>
      <c r="B97" s="20" t="s">
        <v>433</v>
      </c>
      <c r="C97" s="19" t="s">
        <v>445</v>
      </c>
      <c r="D97" s="21" t="s">
        <v>446</v>
      </c>
      <c r="E97" s="19" t="s">
        <v>436</v>
      </c>
      <c r="F97" s="46" t="s">
        <v>447</v>
      </c>
      <c r="G97" s="47">
        <v>76</v>
      </c>
      <c r="H97" s="47">
        <v>251</v>
      </c>
      <c r="I97" s="47">
        <v>798</v>
      </c>
      <c r="J97" s="19">
        <f t="shared" si="8"/>
        <v>50</v>
      </c>
      <c r="K97" s="19"/>
      <c r="L97" s="19"/>
      <c r="M97" s="19"/>
      <c r="N97" s="19"/>
      <c r="O97" s="37"/>
      <c r="P97" s="37">
        <f t="shared" si="12"/>
        <v>50</v>
      </c>
      <c r="Q97" s="19">
        <v>50</v>
      </c>
      <c r="R97" s="19"/>
      <c r="S97" s="37"/>
      <c r="T97" s="20" t="s">
        <v>167</v>
      </c>
      <c r="U97" s="20" t="s">
        <v>417</v>
      </c>
      <c r="V97" s="20" t="s">
        <v>72</v>
      </c>
      <c r="W97" s="20" t="s">
        <v>438</v>
      </c>
      <c r="X97" s="2"/>
    </row>
    <row r="98" s="3" customFormat="1" ht="102.9" customHeight="1" spans="1:24">
      <c r="A98" s="19">
        <f t="shared" si="11"/>
        <v>93</v>
      </c>
      <c r="B98" s="20" t="s">
        <v>433</v>
      </c>
      <c r="C98" s="19" t="s">
        <v>448</v>
      </c>
      <c r="D98" s="21" t="s">
        <v>449</v>
      </c>
      <c r="E98" s="19" t="s">
        <v>436</v>
      </c>
      <c r="F98" s="21" t="s">
        <v>450</v>
      </c>
      <c r="G98" s="21">
        <v>117</v>
      </c>
      <c r="H98" s="21">
        <v>365</v>
      </c>
      <c r="I98" s="21">
        <v>456</v>
      </c>
      <c r="J98" s="19">
        <f t="shared" si="8"/>
        <v>50</v>
      </c>
      <c r="K98" s="19"/>
      <c r="L98" s="19"/>
      <c r="M98" s="19"/>
      <c r="N98" s="19"/>
      <c r="O98" s="37"/>
      <c r="P98" s="37">
        <f t="shared" si="12"/>
        <v>50</v>
      </c>
      <c r="Q98" s="19">
        <v>50</v>
      </c>
      <c r="R98" s="19"/>
      <c r="S98" s="37"/>
      <c r="T98" s="20" t="s">
        <v>167</v>
      </c>
      <c r="U98" s="20" t="s">
        <v>417</v>
      </c>
      <c r="V98" s="20" t="s">
        <v>72</v>
      </c>
      <c r="W98" s="20" t="s">
        <v>438</v>
      </c>
      <c r="X98" s="2"/>
    </row>
    <row r="99" s="3" customFormat="1" ht="102.9" customHeight="1" spans="1:24">
      <c r="A99" s="19">
        <f t="shared" si="11"/>
        <v>94</v>
      </c>
      <c r="B99" s="20" t="s">
        <v>433</v>
      </c>
      <c r="C99" s="19" t="s">
        <v>451</v>
      </c>
      <c r="D99" s="21" t="s">
        <v>452</v>
      </c>
      <c r="E99" s="19" t="s">
        <v>436</v>
      </c>
      <c r="F99" s="21" t="s">
        <v>453</v>
      </c>
      <c r="G99" s="21">
        <v>162</v>
      </c>
      <c r="H99" s="21">
        <v>472</v>
      </c>
      <c r="I99" s="21">
        <v>1247</v>
      </c>
      <c r="J99" s="19">
        <f t="shared" si="8"/>
        <v>50</v>
      </c>
      <c r="K99" s="19"/>
      <c r="L99" s="19"/>
      <c r="M99" s="19"/>
      <c r="N99" s="19"/>
      <c r="O99" s="37"/>
      <c r="P99" s="37">
        <f t="shared" si="12"/>
        <v>50</v>
      </c>
      <c r="Q99" s="19">
        <v>50</v>
      </c>
      <c r="R99" s="19"/>
      <c r="S99" s="19"/>
      <c r="T99" s="20" t="s">
        <v>167</v>
      </c>
      <c r="U99" s="20" t="s">
        <v>417</v>
      </c>
      <c r="V99" s="20" t="s">
        <v>72</v>
      </c>
      <c r="W99" s="20" t="s">
        <v>438</v>
      </c>
      <c r="X99" s="2"/>
    </row>
    <row r="100" s="3" customFormat="1" ht="102.9" customHeight="1" spans="1:24">
      <c r="A100" s="19">
        <f t="shared" si="11"/>
        <v>95</v>
      </c>
      <c r="B100" s="20" t="s">
        <v>433</v>
      </c>
      <c r="C100" s="19" t="s">
        <v>385</v>
      </c>
      <c r="D100" s="21" t="s">
        <v>454</v>
      </c>
      <c r="E100" s="19" t="s">
        <v>436</v>
      </c>
      <c r="F100" s="21" t="s">
        <v>455</v>
      </c>
      <c r="G100" s="21">
        <v>107</v>
      </c>
      <c r="H100" s="21">
        <v>363</v>
      </c>
      <c r="I100" s="21">
        <v>363</v>
      </c>
      <c r="J100" s="19">
        <f t="shared" si="8"/>
        <v>50</v>
      </c>
      <c r="K100" s="19"/>
      <c r="L100" s="19"/>
      <c r="M100" s="19"/>
      <c r="N100" s="19"/>
      <c r="O100" s="37"/>
      <c r="P100" s="37">
        <f t="shared" si="12"/>
        <v>50</v>
      </c>
      <c r="Q100" s="19">
        <v>50</v>
      </c>
      <c r="R100" s="19"/>
      <c r="S100" s="37"/>
      <c r="T100" s="20" t="s">
        <v>167</v>
      </c>
      <c r="U100" s="20" t="s">
        <v>417</v>
      </c>
      <c r="V100" s="20" t="s">
        <v>72</v>
      </c>
      <c r="W100" s="20" t="s">
        <v>438</v>
      </c>
      <c r="X100" s="2"/>
    </row>
    <row r="101" s="3" customFormat="1" ht="96.6" customHeight="1" spans="1:24">
      <c r="A101" s="19">
        <f t="shared" si="11"/>
        <v>96</v>
      </c>
      <c r="B101" s="20" t="s">
        <v>433</v>
      </c>
      <c r="C101" s="19" t="s">
        <v>456</v>
      </c>
      <c r="D101" s="23" t="s">
        <v>457</v>
      </c>
      <c r="E101" s="19" t="s">
        <v>436</v>
      </c>
      <c r="F101" s="24" t="s">
        <v>458</v>
      </c>
      <c r="G101" s="21">
        <v>89</v>
      </c>
      <c r="H101" s="21">
        <v>482</v>
      </c>
      <c r="I101" s="21">
        <v>1409</v>
      </c>
      <c r="J101" s="19">
        <f t="shared" si="8"/>
        <v>50</v>
      </c>
      <c r="K101" s="19"/>
      <c r="L101" s="19"/>
      <c r="M101" s="19"/>
      <c r="N101" s="19"/>
      <c r="O101" s="19"/>
      <c r="P101" s="37">
        <f t="shared" si="12"/>
        <v>50</v>
      </c>
      <c r="Q101" s="19">
        <v>50</v>
      </c>
      <c r="R101" s="19"/>
      <c r="S101" s="19"/>
      <c r="T101" s="20" t="s">
        <v>167</v>
      </c>
      <c r="U101" s="20" t="s">
        <v>417</v>
      </c>
      <c r="V101" s="20" t="s">
        <v>72</v>
      </c>
      <c r="W101" s="20" t="s">
        <v>438</v>
      </c>
      <c r="X101" s="2"/>
    </row>
    <row r="102" s="3" customFormat="1" ht="96.6" customHeight="1" spans="1:24">
      <c r="A102" s="19">
        <f t="shared" si="11"/>
        <v>97</v>
      </c>
      <c r="B102" s="20" t="s">
        <v>433</v>
      </c>
      <c r="C102" s="19" t="s">
        <v>459</v>
      </c>
      <c r="D102" s="21" t="s">
        <v>460</v>
      </c>
      <c r="E102" s="19" t="s">
        <v>436</v>
      </c>
      <c r="F102" s="21" t="s">
        <v>461</v>
      </c>
      <c r="G102" s="21">
        <v>251</v>
      </c>
      <c r="H102" s="21">
        <v>795</v>
      </c>
      <c r="I102" s="21">
        <v>1500</v>
      </c>
      <c r="J102" s="19">
        <f t="shared" si="8"/>
        <v>50</v>
      </c>
      <c r="K102" s="19"/>
      <c r="L102" s="19"/>
      <c r="M102" s="19"/>
      <c r="N102" s="19"/>
      <c r="O102" s="37"/>
      <c r="P102" s="37">
        <f t="shared" si="12"/>
        <v>50</v>
      </c>
      <c r="Q102" s="19">
        <v>50</v>
      </c>
      <c r="R102" s="19"/>
      <c r="S102" s="37"/>
      <c r="T102" s="20" t="s">
        <v>167</v>
      </c>
      <c r="U102" s="20" t="s">
        <v>417</v>
      </c>
      <c r="V102" s="20" t="s">
        <v>72</v>
      </c>
      <c r="W102" s="20" t="s">
        <v>438</v>
      </c>
      <c r="X102" s="2"/>
    </row>
    <row r="103" s="3" customFormat="1" ht="126" customHeight="1" spans="1:24">
      <c r="A103" s="19">
        <f t="shared" si="11"/>
        <v>98</v>
      </c>
      <c r="B103" s="20" t="s">
        <v>433</v>
      </c>
      <c r="C103" s="19" t="s">
        <v>462</v>
      </c>
      <c r="D103" s="21" t="s">
        <v>463</v>
      </c>
      <c r="E103" s="19" t="s">
        <v>436</v>
      </c>
      <c r="F103" s="21" t="s">
        <v>464</v>
      </c>
      <c r="G103" s="21">
        <v>119</v>
      </c>
      <c r="H103" s="21">
        <v>330</v>
      </c>
      <c r="I103" s="21">
        <v>1219</v>
      </c>
      <c r="J103" s="19">
        <f t="shared" si="8"/>
        <v>50</v>
      </c>
      <c r="K103" s="19"/>
      <c r="L103" s="19"/>
      <c r="M103" s="19"/>
      <c r="N103" s="19"/>
      <c r="O103" s="37"/>
      <c r="P103" s="37">
        <f t="shared" si="12"/>
        <v>50</v>
      </c>
      <c r="Q103" s="19">
        <v>50</v>
      </c>
      <c r="R103" s="19"/>
      <c r="S103" s="37"/>
      <c r="T103" s="20" t="s">
        <v>167</v>
      </c>
      <c r="U103" s="20" t="s">
        <v>417</v>
      </c>
      <c r="V103" s="20" t="s">
        <v>72</v>
      </c>
      <c r="W103" s="20" t="s">
        <v>438</v>
      </c>
      <c r="X103" s="2"/>
    </row>
    <row r="104" s="3" customFormat="1" ht="111.9" customHeight="1" spans="1:24">
      <c r="A104" s="19">
        <f t="shared" si="11"/>
        <v>99</v>
      </c>
      <c r="B104" s="20" t="s">
        <v>465</v>
      </c>
      <c r="C104" s="20" t="s">
        <v>466</v>
      </c>
      <c r="D104" s="21" t="s">
        <v>467</v>
      </c>
      <c r="E104" s="19" t="s">
        <v>468</v>
      </c>
      <c r="F104" s="21" t="s">
        <v>469</v>
      </c>
      <c r="G104" s="19">
        <v>39</v>
      </c>
      <c r="H104" s="19">
        <v>70</v>
      </c>
      <c r="I104" s="19">
        <v>70</v>
      </c>
      <c r="J104" s="19">
        <f t="shared" si="8"/>
        <v>50</v>
      </c>
      <c r="K104" s="19">
        <f t="shared" ref="K104:K131" si="13">SUM(L104:O104)</f>
        <v>50</v>
      </c>
      <c r="L104" s="19">
        <v>50</v>
      </c>
      <c r="M104" s="19"/>
      <c r="N104" s="19"/>
      <c r="O104" s="19"/>
      <c r="P104" s="19"/>
      <c r="Q104" s="35"/>
      <c r="R104" s="51"/>
      <c r="S104" s="22"/>
      <c r="T104" s="19" t="s">
        <v>167</v>
      </c>
      <c r="U104" s="19" t="s">
        <v>126</v>
      </c>
      <c r="V104" s="20" t="s">
        <v>72</v>
      </c>
      <c r="W104" s="19" t="s">
        <v>73</v>
      </c>
      <c r="X104" s="2"/>
    </row>
    <row r="105" s="3" customFormat="1" ht="51.9" customHeight="1" spans="1:24">
      <c r="A105" s="19">
        <f t="shared" si="11"/>
        <v>100</v>
      </c>
      <c r="B105" s="20" t="s">
        <v>470</v>
      </c>
      <c r="C105" s="20" t="s">
        <v>471</v>
      </c>
      <c r="D105" s="21" t="s">
        <v>472</v>
      </c>
      <c r="E105" s="22" t="s">
        <v>77</v>
      </c>
      <c r="F105" s="21" t="s">
        <v>473</v>
      </c>
      <c r="G105" s="21">
        <v>125</v>
      </c>
      <c r="H105" s="21">
        <v>375</v>
      </c>
      <c r="I105" s="21">
        <v>852</v>
      </c>
      <c r="J105" s="19">
        <f t="shared" si="8"/>
        <v>130.13</v>
      </c>
      <c r="K105" s="19">
        <f t="shared" si="13"/>
        <v>130.13</v>
      </c>
      <c r="L105" s="35"/>
      <c r="M105" s="35">
        <v>130.13</v>
      </c>
      <c r="N105" s="35"/>
      <c r="O105" s="36"/>
      <c r="P105" s="36"/>
      <c r="Q105" s="35"/>
      <c r="R105" s="51"/>
      <c r="S105" s="36"/>
      <c r="T105" s="19" t="s">
        <v>135</v>
      </c>
      <c r="U105" s="19" t="s">
        <v>71</v>
      </c>
      <c r="V105" s="20" t="s">
        <v>72</v>
      </c>
      <c r="W105" s="19" t="s">
        <v>73</v>
      </c>
      <c r="X105" s="2"/>
    </row>
    <row r="106" s="3" customFormat="1" ht="84" customHeight="1" spans="1:24">
      <c r="A106" s="19">
        <f t="shared" si="11"/>
        <v>101</v>
      </c>
      <c r="B106" s="20" t="s">
        <v>474</v>
      </c>
      <c r="C106" s="20" t="s">
        <v>475</v>
      </c>
      <c r="D106" s="21" t="s">
        <v>476</v>
      </c>
      <c r="E106" s="22" t="s">
        <v>77</v>
      </c>
      <c r="F106" s="21" t="s">
        <v>477</v>
      </c>
      <c r="G106" s="21">
        <v>138</v>
      </c>
      <c r="H106" s="21">
        <v>414</v>
      </c>
      <c r="I106" s="21">
        <v>894</v>
      </c>
      <c r="J106" s="19">
        <f t="shared" si="8"/>
        <v>130</v>
      </c>
      <c r="K106" s="19">
        <f t="shared" si="13"/>
        <v>130</v>
      </c>
      <c r="L106" s="35"/>
      <c r="M106" s="35">
        <v>130</v>
      </c>
      <c r="N106" s="35"/>
      <c r="O106" s="36"/>
      <c r="P106" s="36"/>
      <c r="Q106" s="35"/>
      <c r="R106" s="51"/>
      <c r="S106" s="36"/>
      <c r="T106" s="19" t="s">
        <v>135</v>
      </c>
      <c r="U106" s="19" t="s">
        <v>71</v>
      </c>
      <c r="V106" s="20" t="s">
        <v>72</v>
      </c>
      <c r="W106" s="19" t="s">
        <v>73</v>
      </c>
      <c r="X106" s="2"/>
    </row>
    <row r="107" s="3" customFormat="1" ht="122.1" customHeight="1" spans="1:24">
      <c r="A107" s="19">
        <f t="shared" si="11"/>
        <v>102</v>
      </c>
      <c r="B107" s="20" t="s">
        <v>478</v>
      </c>
      <c r="C107" s="20" t="s">
        <v>479</v>
      </c>
      <c r="D107" s="21" t="s">
        <v>480</v>
      </c>
      <c r="E107" s="22" t="s">
        <v>77</v>
      </c>
      <c r="F107" s="21" t="s">
        <v>481</v>
      </c>
      <c r="G107" s="21">
        <v>166</v>
      </c>
      <c r="H107" s="21">
        <v>498</v>
      </c>
      <c r="I107" s="21">
        <v>774</v>
      </c>
      <c r="J107" s="19">
        <f t="shared" si="8"/>
        <v>160</v>
      </c>
      <c r="K107" s="19">
        <f t="shared" si="13"/>
        <v>160</v>
      </c>
      <c r="L107" s="35"/>
      <c r="M107" s="35">
        <v>160</v>
      </c>
      <c r="N107" s="35"/>
      <c r="O107" s="36"/>
      <c r="P107" s="36"/>
      <c r="Q107" s="35"/>
      <c r="R107" s="51"/>
      <c r="S107" s="36"/>
      <c r="T107" s="19" t="s">
        <v>135</v>
      </c>
      <c r="U107" s="19" t="s">
        <v>71</v>
      </c>
      <c r="V107" s="20" t="s">
        <v>72</v>
      </c>
      <c r="W107" s="19" t="s">
        <v>73</v>
      </c>
      <c r="X107" s="2"/>
    </row>
    <row r="108" s="3" customFormat="1" ht="122.1" customHeight="1" spans="1:24">
      <c r="A108" s="19">
        <f t="shared" si="11"/>
        <v>103</v>
      </c>
      <c r="B108" s="20" t="s">
        <v>482</v>
      </c>
      <c r="C108" s="20" t="s">
        <v>483</v>
      </c>
      <c r="D108" s="21" t="s">
        <v>484</v>
      </c>
      <c r="E108" s="22" t="s">
        <v>77</v>
      </c>
      <c r="F108" s="21" t="s">
        <v>485</v>
      </c>
      <c r="G108" s="21">
        <v>222</v>
      </c>
      <c r="H108" s="21">
        <v>666</v>
      </c>
      <c r="I108" s="21">
        <v>1182</v>
      </c>
      <c r="J108" s="19">
        <f t="shared" si="8"/>
        <v>32.39</v>
      </c>
      <c r="K108" s="19">
        <f t="shared" si="13"/>
        <v>32.39</v>
      </c>
      <c r="L108" s="35"/>
      <c r="M108" s="35">
        <v>32.39</v>
      </c>
      <c r="N108" s="35"/>
      <c r="O108" s="36"/>
      <c r="P108" s="36"/>
      <c r="Q108" s="35"/>
      <c r="R108" s="51"/>
      <c r="S108" s="36"/>
      <c r="T108" s="19" t="s">
        <v>135</v>
      </c>
      <c r="U108" s="19" t="s">
        <v>71</v>
      </c>
      <c r="V108" s="20" t="s">
        <v>72</v>
      </c>
      <c r="W108" s="19" t="s">
        <v>73</v>
      </c>
      <c r="X108" s="2"/>
    </row>
    <row r="109" s="3" customFormat="1" ht="51" customHeight="1" spans="1:24">
      <c r="A109" s="19">
        <f t="shared" si="11"/>
        <v>104</v>
      </c>
      <c r="B109" s="20" t="s">
        <v>486</v>
      </c>
      <c r="C109" s="20" t="s">
        <v>487</v>
      </c>
      <c r="D109" s="21" t="s">
        <v>488</v>
      </c>
      <c r="E109" s="22" t="s">
        <v>77</v>
      </c>
      <c r="F109" s="21" t="s">
        <v>489</v>
      </c>
      <c r="G109" s="21">
        <v>168</v>
      </c>
      <c r="H109" s="21">
        <v>504</v>
      </c>
      <c r="I109" s="21">
        <v>1338</v>
      </c>
      <c r="J109" s="19">
        <f t="shared" si="8"/>
        <v>31.57</v>
      </c>
      <c r="K109" s="19">
        <f t="shared" si="13"/>
        <v>31.57</v>
      </c>
      <c r="L109" s="35"/>
      <c r="M109" s="35">
        <v>31.57</v>
      </c>
      <c r="N109" s="35"/>
      <c r="O109" s="36"/>
      <c r="P109" s="36"/>
      <c r="Q109" s="35"/>
      <c r="R109" s="51"/>
      <c r="S109" s="36"/>
      <c r="T109" s="19" t="s">
        <v>135</v>
      </c>
      <c r="U109" s="19" t="s">
        <v>71</v>
      </c>
      <c r="V109" s="20" t="s">
        <v>72</v>
      </c>
      <c r="W109" s="19" t="s">
        <v>73</v>
      </c>
      <c r="X109" s="2"/>
    </row>
    <row r="110" s="2" customFormat="1" ht="108.9" customHeight="1" spans="1:23">
      <c r="A110" s="19">
        <f t="shared" si="11"/>
        <v>105</v>
      </c>
      <c r="B110" s="20" t="s">
        <v>490</v>
      </c>
      <c r="C110" s="20" t="s">
        <v>491</v>
      </c>
      <c r="D110" s="21" t="s">
        <v>492</v>
      </c>
      <c r="E110" s="22" t="s">
        <v>77</v>
      </c>
      <c r="F110" s="21" t="s">
        <v>493</v>
      </c>
      <c r="G110" s="21">
        <v>200</v>
      </c>
      <c r="H110" s="21">
        <v>600</v>
      </c>
      <c r="I110" s="21">
        <v>1857</v>
      </c>
      <c r="J110" s="19">
        <f t="shared" si="8"/>
        <v>96.09</v>
      </c>
      <c r="K110" s="19">
        <f t="shared" si="13"/>
        <v>96.09</v>
      </c>
      <c r="L110" s="35"/>
      <c r="M110" s="35">
        <v>96.09</v>
      </c>
      <c r="N110" s="35"/>
      <c r="O110" s="36"/>
      <c r="P110" s="36"/>
      <c r="Q110" s="35"/>
      <c r="R110" s="51"/>
      <c r="S110" s="36"/>
      <c r="T110" s="19" t="s">
        <v>135</v>
      </c>
      <c r="U110" s="19" t="s">
        <v>71</v>
      </c>
      <c r="V110" s="20" t="s">
        <v>72</v>
      </c>
      <c r="W110" s="19" t="s">
        <v>73</v>
      </c>
    </row>
    <row r="111" s="2" customFormat="1" ht="108.9" customHeight="1" spans="1:23">
      <c r="A111" s="19">
        <f t="shared" si="11"/>
        <v>106</v>
      </c>
      <c r="B111" s="20" t="s">
        <v>494</v>
      </c>
      <c r="C111" s="20" t="s">
        <v>495</v>
      </c>
      <c r="D111" s="21" t="s">
        <v>496</v>
      </c>
      <c r="E111" s="22" t="s">
        <v>77</v>
      </c>
      <c r="F111" s="21" t="s">
        <v>497</v>
      </c>
      <c r="G111" s="21">
        <v>76</v>
      </c>
      <c r="H111" s="21">
        <v>228</v>
      </c>
      <c r="I111" s="21">
        <v>834</v>
      </c>
      <c r="J111" s="19">
        <f t="shared" si="8"/>
        <v>50</v>
      </c>
      <c r="K111" s="19">
        <f t="shared" si="13"/>
        <v>50</v>
      </c>
      <c r="L111" s="35"/>
      <c r="M111" s="35">
        <v>50</v>
      </c>
      <c r="N111" s="35"/>
      <c r="O111" s="36"/>
      <c r="P111" s="36"/>
      <c r="Q111" s="35"/>
      <c r="R111" s="51"/>
      <c r="S111" s="36"/>
      <c r="T111" s="19" t="s">
        <v>135</v>
      </c>
      <c r="U111" s="19" t="s">
        <v>71</v>
      </c>
      <c r="V111" s="20" t="s">
        <v>72</v>
      </c>
      <c r="W111" s="19" t="s">
        <v>73</v>
      </c>
    </row>
    <row r="112" s="2" customFormat="1" ht="263.1" customHeight="1" spans="1:23">
      <c r="A112" s="19">
        <f t="shared" si="11"/>
        <v>107</v>
      </c>
      <c r="B112" s="20" t="s">
        <v>498</v>
      </c>
      <c r="C112" s="48" t="s">
        <v>499</v>
      </c>
      <c r="D112" s="21" t="s">
        <v>500</v>
      </c>
      <c r="E112" s="22" t="s">
        <v>501</v>
      </c>
      <c r="F112" s="21" t="s">
        <v>502</v>
      </c>
      <c r="G112" s="21">
        <v>230</v>
      </c>
      <c r="H112" s="21">
        <v>720</v>
      </c>
      <c r="I112" s="21">
        <v>720</v>
      </c>
      <c r="J112" s="19">
        <f t="shared" si="8"/>
        <v>260</v>
      </c>
      <c r="K112" s="19">
        <f t="shared" si="13"/>
        <v>260</v>
      </c>
      <c r="L112" s="35">
        <v>260</v>
      </c>
      <c r="M112" s="35"/>
      <c r="N112" s="35"/>
      <c r="O112" s="50"/>
      <c r="P112" s="50"/>
      <c r="Q112" s="35"/>
      <c r="R112" s="51"/>
      <c r="S112" s="50"/>
      <c r="T112" s="19" t="s">
        <v>503</v>
      </c>
      <c r="U112" s="19" t="s">
        <v>504</v>
      </c>
      <c r="V112" s="20" t="s">
        <v>72</v>
      </c>
      <c r="W112" s="19" t="s">
        <v>73</v>
      </c>
    </row>
    <row r="113" s="2" customFormat="1" ht="111" customHeight="1" spans="1:23">
      <c r="A113" s="19">
        <f t="shared" si="11"/>
        <v>108</v>
      </c>
      <c r="B113" s="20" t="s">
        <v>505</v>
      </c>
      <c r="C113" s="20" t="s">
        <v>506</v>
      </c>
      <c r="D113" s="21" t="s">
        <v>507</v>
      </c>
      <c r="E113" s="22" t="s">
        <v>501</v>
      </c>
      <c r="F113" s="21" t="s">
        <v>508</v>
      </c>
      <c r="G113" s="21">
        <v>51</v>
      </c>
      <c r="H113" s="21">
        <v>153</v>
      </c>
      <c r="I113" s="23">
        <v>1160</v>
      </c>
      <c r="J113" s="19">
        <f t="shared" si="8"/>
        <v>100</v>
      </c>
      <c r="K113" s="19">
        <f t="shared" si="13"/>
        <v>100</v>
      </c>
      <c r="L113" s="35"/>
      <c r="M113" s="35">
        <v>100</v>
      </c>
      <c r="N113" s="35"/>
      <c r="O113" s="50"/>
      <c r="P113" s="50"/>
      <c r="Q113" s="35"/>
      <c r="R113" s="51"/>
      <c r="S113" s="50"/>
      <c r="T113" s="19" t="s">
        <v>167</v>
      </c>
      <c r="U113" s="19" t="s">
        <v>509</v>
      </c>
      <c r="V113" s="20" t="s">
        <v>72</v>
      </c>
      <c r="W113" s="19" t="s">
        <v>73</v>
      </c>
    </row>
    <row r="114" s="2" customFormat="1" ht="72" customHeight="1" spans="1:23">
      <c r="A114" s="19">
        <f t="shared" si="11"/>
        <v>109</v>
      </c>
      <c r="B114" s="20" t="s">
        <v>510</v>
      </c>
      <c r="C114" s="20" t="s">
        <v>511</v>
      </c>
      <c r="D114" s="23" t="s">
        <v>512</v>
      </c>
      <c r="E114" s="22" t="s">
        <v>501</v>
      </c>
      <c r="F114" s="21" t="s">
        <v>513</v>
      </c>
      <c r="G114" s="21">
        <v>220</v>
      </c>
      <c r="H114" s="21">
        <v>920</v>
      </c>
      <c r="I114" s="21">
        <v>920</v>
      </c>
      <c r="J114" s="19">
        <f t="shared" si="8"/>
        <v>210</v>
      </c>
      <c r="K114" s="19">
        <f t="shared" si="13"/>
        <v>210</v>
      </c>
      <c r="L114" s="35"/>
      <c r="M114" s="35">
        <v>210</v>
      </c>
      <c r="N114" s="35"/>
      <c r="O114" s="50"/>
      <c r="P114" s="50"/>
      <c r="Q114" s="19"/>
      <c r="R114" s="19"/>
      <c r="S114" s="50"/>
      <c r="T114" s="19" t="s">
        <v>181</v>
      </c>
      <c r="U114" s="19" t="s">
        <v>126</v>
      </c>
      <c r="V114" s="20" t="s">
        <v>72</v>
      </c>
      <c r="W114" s="19" t="s">
        <v>73</v>
      </c>
    </row>
    <row r="115" s="2" customFormat="1" ht="114.9" customHeight="1" spans="1:23">
      <c r="A115" s="19">
        <f t="shared" si="11"/>
        <v>110</v>
      </c>
      <c r="B115" s="20" t="s">
        <v>514</v>
      </c>
      <c r="C115" s="20" t="s">
        <v>515</v>
      </c>
      <c r="D115" s="21" t="s">
        <v>516</v>
      </c>
      <c r="E115" s="22" t="s">
        <v>501</v>
      </c>
      <c r="F115" s="21" t="s">
        <v>517</v>
      </c>
      <c r="G115" s="21">
        <v>116</v>
      </c>
      <c r="H115" s="21">
        <v>348</v>
      </c>
      <c r="I115" s="21">
        <v>864</v>
      </c>
      <c r="J115" s="19">
        <f t="shared" si="8"/>
        <v>250</v>
      </c>
      <c r="K115" s="19">
        <f t="shared" si="13"/>
        <v>250</v>
      </c>
      <c r="L115" s="35">
        <v>100</v>
      </c>
      <c r="M115" s="35">
        <v>150</v>
      </c>
      <c r="N115" s="35"/>
      <c r="O115" s="50"/>
      <c r="P115" s="50"/>
      <c r="Q115" s="19"/>
      <c r="R115" s="35"/>
      <c r="S115" s="50"/>
      <c r="T115" s="19" t="s">
        <v>167</v>
      </c>
      <c r="U115" s="19" t="s">
        <v>509</v>
      </c>
      <c r="V115" s="20" t="s">
        <v>72</v>
      </c>
      <c r="W115" s="19" t="s">
        <v>73</v>
      </c>
    </row>
    <row r="116" s="2" customFormat="1" ht="59.1" customHeight="1" spans="1:23">
      <c r="A116" s="19">
        <f t="shared" si="11"/>
        <v>111</v>
      </c>
      <c r="B116" s="20" t="s">
        <v>518</v>
      </c>
      <c r="C116" s="20" t="s">
        <v>163</v>
      </c>
      <c r="D116" s="21" t="s">
        <v>519</v>
      </c>
      <c r="E116" s="22" t="s">
        <v>501</v>
      </c>
      <c r="F116" s="21" t="s">
        <v>520</v>
      </c>
      <c r="G116" s="21">
        <v>52</v>
      </c>
      <c r="H116" s="21">
        <v>156</v>
      </c>
      <c r="I116" s="21">
        <v>390</v>
      </c>
      <c r="J116" s="19">
        <f t="shared" si="8"/>
        <v>200</v>
      </c>
      <c r="K116" s="19">
        <f t="shared" si="13"/>
        <v>200</v>
      </c>
      <c r="L116" s="35">
        <v>100</v>
      </c>
      <c r="M116" s="35">
        <v>100</v>
      </c>
      <c r="N116" s="35"/>
      <c r="O116" s="50"/>
      <c r="P116" s="50"/>
      <c r="Q116" s="19"/>
      <c r="R116" s="35"/>
      <c r="S116" s="50"/>
      <c r="T116" s="19" t="s">
        <v>167</v>
      </c>
      <c r="U116" s="19" t="s">
        <v>168</v>
      </c>
      <c r="V116" s="20" t="s">
        <v>72</v>
      </c>
      <c r="W116" s="19" t="s">
        <v>73</v>
      </c>
    </row>
    <row r="117" s="2" customFormat="1" ht="93" customHeight="1" spans="1:23">
      <c r="A117" s="19">
        <f t="shared" si="11"/>
        <v>112</v>
      </c>
      <c r="B117" s="20" t="s">
        <v>521</v>
      </c>
      <c r="C117" s="20" t="s">
        <v>75</v>
      </c>
      <c r="D117" s="23" t="s">
        <v>522</v>
      </c>
      <c r="E117" s="22" t="s">
        <v>501</v>
      </c>
      <c r="F117" s="21" t="s">
        <v>523</v>
      </c>
      <c r="G117" s="21">
        <v>15477</v>
      </c>
      <c r="H117" s="21">
        <v>46431</v>
      </c>
      <c r="I117" s="21">
        <v>46431</v>
      </c>
      <c r="J117" s="19">
        <f t="shared" si="8"/>
        <v>1270</v>
      </c>
      <c r="K117" s="19">
        <f t="shared" si="13"/>
        <v>1270</v>
      </c>
      <c r="L117" s="35">
        <v>1100</v>
      </c>
      <c r="M117" s="35"/>
      <c r="N117" s="35">
        <v>170</v>
      </c>
      <c r="O117" s="50"/>
      <c r="P117" s="50"/>
      <c r="Q117" s="19"/>
      <c r="R117" s="19"/>
      <c r="S117" s="50"/>
      <c r="T117" s="19" t="s">
        <v>167</v>
      </c>
      <c r="U117" s="19" t="s">
        <v>126</v>
      </c>
      <c r="V117" s="20" t="s">
        <v>72</v>
      </c>
      <c r="W117" s="19" t="s">
        <v>73</v>
      </c>
    </row>
    <row r="118" s="2" customFormat="1" ht="144" customHeight="1" spans="1:23">
      <c r="A118" s="19">
        <f t="shared" si="11"/>
        <v>113</v>
      </c>
      <c r="B118" s="20" t="s">
        <v>524</v>
      </c>
      <c r="C118" s="20" t="s">
        <v>525</v>
      </c>
      <c r="D118" s="21" t="s">
        <v>526</v>
      </c>
      <c r="E118" s="22" t="s">
        <v>501</v>
      </c>
      <c r="F118" s="21" t="s">
        <v>527</v>
      </c>
      <c r="G118" s="21">
        <v>72</v>
      </c>
      <c r="H118" s="21">
        <v>192</v>
      </c>
      <c r="I118" s="21">
        <v>5848</v>
      </c>
      <c r="J118" s="19">
        <f t="shared" si="8"/>
        <v>708</v>
      </c>
      <c r="K118" s="19">
        <f t="shared" si="13"/>
        <v>708</v>
      </c>
      <c r="L118" s="35"/>
      <c r="M118" s="35">
        <v>708</v>
      </c>
      <c r="N118" s="35"/>
      <c r="O118" s="35"/>
      <c r="P118" s="35"/>
      <c r="Q118" s="35"/>
      <c r="R118" s="35"/>
      <c r="S118" s="35"/>
      <c r="T118" s="19" t="s">
        <v>135</v>
      </c>
      <c r="U118" s="19" t="s">
        <v>168</v>
      </c>
      <c r="V118" s="20" t="s">
        <v>72</v>
      </c>
      <c r="W118" s="19" t="s">
        <v>73</v>
      </c>
    </row>
    <row r="119" s="2" customFormat="1" ht="99.9" customHeight="1" spans="1:23">
      <c r="A119" s="19">
        <f t="shared" si="11"/>
        <v>114</v>
      </c>
      <c r="B119" s="20" t="s">
        <v>528</v>
      </c>
      <c r="C119" s="20" t="s">
        <v>529</v>
      </c>
      <c r="D119" s="21" t="s">
        <v>530</v>
      </c>
      <c r="E119" s="22" t="s">
        <v>501</v>
      </c>
      <c r="F119" s="21" t="s">
        <v>531</v>
      </c>
      <c r="G119" s="21">
        <v>16</v>
      </c>
      <c r="H119" s="21">
        <v>16</v>
      </c>
      <c r="I119" s="21">
        <v>16</v>
      </c>
      <c r="J119" s="19">
        <f t="shared" si="8"/>
        <v>20</v>
      </c>
      <c r="K119" s="19">
        <f t="shared" si="13"/>
        <v>20</v>
      </c>
      <c r="L119" s="35"/>
      <c r="M119" s="35">
        <v>20</v>
      </c>
      <c r="N119" s="35"/>
      <c r="O119" s="35"/>
      <c r="P119" s="35"/>
      <c r="Q119" s="35"/>
      <c r="R119" s="35"/>
      <c r="S119" s="35"/>
      <c r="T119" s="19" t="s">
        <v>167</v>
      </c>
      <c r="U119" s="19" t="s">
        <v>417</v>
      </c>
      <c r="V119" s="20" t="s">
        <v>72</v>
      </c>
      <c r="W119" s="19" t="s">
        <v>73</v>
      </c>
    </row>
    <row r="120" s="2" customFormat="1" ht="270" customHeight="1" spans="1:23">
      <c r="A120" s="19">
        <f t="shared" si="11"/>
        <v>115</v>
      </c>
      <c r="B120" s="20" t="s">
        <v>532</v>
      </c>
      <c r="C120" s="19" t="s">
        <v>533</v>
      </c>
      <c r="D120" s="21" t="s">
        <v>534</v>
      </c>
      <c r="E120" s="22" t="s">
        <v>535</v>
      </c>
      <c r="F120" s="21" t="s">
        <v>536</v>
      </c>
      <c r="G120" s="21">
        <v>40</v>
      </c>
      <c r="H120" s="21">
        <v>120</v>
      </c>
      <c r="I120" s="21">
        <v>390</v>
      </c>
      <c r="J120" s="19">
        <f t="shared" si="8"/>
        <v>55</v>
      </c>
      <c r="K120" s="19"/>
      <c r="L120" s="35"/>
      <c r="M120" s="51"/>
      <c r="N120" s="35"/>
      <c r="O120" s="50"/>
      <c r="P120" s="37">
        <f t="shared" ref="P120:P128" si="14">Q120+R120</f>
        <v>55</v>
      </c>
      <c r="Q120" s="50"/>
      <c r="R120" s="51">
        <v>55</v>
      </c>
      <c r="S120" s="50"/>
      <c r="T120" s="19" t="s">
        <v>167</v>
      </c>
      <c r="U120" s="19" t="s">
        <v>126</v>
      </c>
      <c r="V120" s="20" t="s">
        <v>72</v>
      </c>
      <c r="W120" s="19" t="s">
        <v>438</v>
      </c>
    </row>
    <row r="121" s="2" customFormat="1" ht="116.1" customHeight="1" spans="1:23">
      <c r="A121" s="19">
        <f t="shared" si="11"/>
        <v>116</v>
      </c>
      <c r="B121" s="20" t="s">
        <v>537</v>
      </c>
      <c r="C121" s="19" t="s">
        <v>538</v>
      </c>
      <c r="D121" s="21" t="s">
        <v>539</v>
      </c>
      <c r="E121" s="22" t="s">
        <v>535</v>
      </c>
      <c r="F121" s="21" t="s">
        <v>540</v>
      </c>
      <c r="G121" s="21">
        <v>52</v>
      </c>
      <c r="H121" s="21">
        <v>156</v>
      </c>
      <c r="I121" s="21">
        <v>435</v>
      </c>
      <c r="J121" s="19">
        <f t="shared" si="8"/>
        <v>200</v>
      </c>
      <c r="K121" s="19"/>
      <c r="L121" s="35"/>
      <c r="M121" s="51"/>
      <c r="N121" s="35"/>
      <c r="O121" s="50"/>
      <c r="P121" s="37">
        <f t="shared" si="14"/>
        <v>200</v>
      </c>
      <c r="Q121" s="50"/>
      <c r="R121" s="51">
        <v>200</v>
      </c>
      <c r="S121" s="50"/>
      <c r="T121" s="19" t="s">
        <v>167</v>
      </c>
      <c r="U121" s="19" t="s">
        <v>126</v>
      </c>
      <c r="V121" s="20" t="s">
        <v>72</v>
      </c>
      <c r="W121" s="19" t="s">
        <v>438</v>
      </c>
    </row>
    <row r="122" s="2" customFormat="1" ht="93" customHeight="1" spans="1:23">
      <c r="A122" s="19">
        <f t="shared" si="11"/>
        <v>117</v>
      </c>
      <c r="B122" s="20" t="s">
        <v>541</v>
      </c>
      <c r="C122" s="19" t="s">
        <v>542</v>
      </c>
      <c r="D122" s="21" t="s">
        <v>543</v>
      </c>
      <c r="E122" s="22" t="s">
        <v>535</v>
      </c>
      <c r="F122" s="21" t="s">
        <v>544</v>
      </c>
      <c r="G122" s="21">
        <v>18</v>
      </c>
      <c r="H122" s="21">
        <v>54</v>
      </c>
      <c r="I122" s="21">
        <v>150</v>
      </c>
      <c r="J122" s="19">
        <f t="shared" si="8"/>
        <v>30</v>
      </c>
      <c r="K122" s="19"/>
      <c r="L122" s="35"/>
      <c r="M122" s="51"/>
      <c r="N122" s="35"/>
      <c r="O122" s="50"/>
      <c r="P122" s="37">
        <f t="shared" si="14"/>
        <v>30</v>
      </c>
      <c r="Q122" s="50"/>
      <c r="R122" s="51">
        <v>30</v>
      </c>
      <c r="S122" s="50"/>
      <c r="T122" s="19" t="s">
        <v>167</v>
      </c>
      <c r="U122" s="19" t="s">
        <v>126</v>
      </c>
      <c r="V122" s="20" t="s">
        <v>72</v>
      </c>
      <c r="W122" s="19" t="s">
        <v>438</v>
      </c>
    </row>
    <row r="123" s="2" customFormat="1" ht="93" customHeight="1" spans="1:23">
      <c r="A123" s="19">
        <f t="shared" si="11"/>
        <v>118</v>
      </c>
      <c r="B123" s="20" t="s">
        <v>545</v>
      </c>
      <c r="C123" s="19" t="s">
        <v>546</v>
      </c>
      <c r="D123" s="21" t="s">
        <v>547</v>
      </c>
      <c r="E123" s="22" t="s">
        <v>535</v>
      </c>
      <c r="F123" s="21" t="s">
        <v>548</v>
      </c>
      <c r="G123" s="21">
        <v>20</v>
      </c>
      <c r="H123" s="21">
        <v>60</v>
      </c>
      <c r="I123" s="21">
        <v>150</v>
      </c>
      <c r="J123" s="19">
        <f t="shared" si="8"/>
        <v>30</v>
      </c>
      <c r="K123" s="19"/>
      <c r="L123" s="35"/>
      <c r="M123" s="51"/>
      <c r="N123" s="35"/>
      <c r="O123" s="50"/>
      <c r="P123" s="37">
        <f t="shared" si="14"/>
        <v>30</v>
      </c>
      <c r="Q123" s="50"/>
      <c r="R123" s="51">
        <v>30</v>
      </c>
      <c r="S123" s="50"/>
      <c r="T123" s="19" t="s">
        <v>167</v>
      </c>
      <c r="U123" s="19" t="s">
        <v>126</v>
      </c>
      <c r="V123" s="20" t="s">
        <v>72</v>
      </c>
      <c r="W123" s="19" t="s">
        <v>438</v>
      </c>
    </row>
    <row r="124" s="2" customFormat="1" ht="207" customHeight="1" spans="1:23">
      <c r="A124" s="19">
        <f t="shared" si="11"/>
        <v>119</v>
      </c>
      <c r="B124" s="20" t="s">
        <v>549</v>
      </c>
      <c r="C124" s="20" t="s">
        <v>550</v>
      </c>
      <c r="D124" s="21" t="s">
        <v>551</v>
      </c>
      <c r="E124" s="22" t="s">
        <v>535</v>
      </c>
      <c r="F124" s="21" t="s">
        <v>552</v>
      </c>
      <c r="G124" s="21">
        <v>50</v>
      </c>
      <c r="H124" s="21">
        <v>140</v>
      </c>
      <c r="I124" s="21">
        <v>260</v>
      </c>
      <c r="J124" s="19">
        <f t="shared" si="8"/>
        <v>200</v>
      </c>
      <c r="K124" s="19"/>
      <c r="L124" s="35"/>
      <c r="M124" s="51"/>
      <c r="N124" s="35"/>
      <c r="O124" s="50"/>
      <c r="P124" s="37">
        <f t="shared" si="14"/>
        <v>200</v>
      </c>
      <c r="Q124" s="50"/>
      <c r="R124" s="51">
        <v>200</v>
      </c>
      <c r="S124" s="50"/>
      <c r="T124" s="19" t="s">
        <v>167</v>
      </c>
      <c r="U124" s="19" t="s">
        <v>126</v>
      </c>
      <c r="V124" s="20" t="s">
        <v>72</v>
      </c>
      <c r="W124" s="19" t="s">
        <v>438</v>
      </c>
    </row>
    <row r="125" s="2" customFormat="1" ht="93" customHeight="1" spans="1:23">
      <c r="A125" s="19">
        <f t="shared" si="11"/>
        <v>120</v>
      </c>
      <c r="B125" s="20" t="s">
        <v>553</v>
      </c>
      <c r="C125" s="20" t="s">
        <v>554</v>
      </c>
      <c r="D125" s="21" t="s">
        <v>555</v>
      </c>
      <c r="E125" s="22" t="s">
        <v>535</v>
      </c>
      <c r="F125" s="21" t="s">
        <v>556</v>
      </c>
      <c r="G125" s="21">
        <v>50</v>
      </c>
      <c r="H125" s="21">
        <v>150</v>
      </c>
      <c r="I125" s="21">
        <v>327</v>
      </c>
      <c r="J125" s="19">
        <f t="shared" si="8"/>
        <v>40</v>
      </c>
      <c r="K125" s="19"/>
      <c r="L125" s="35"/>
      <c r="M125" s="51"/>
      <c r="N125" s="35"/>
      <c r="O125" s="50"/>
      <c r="P125" s="37">
        <f t="shared" si="14"/>
        <v>40</v>
      </c>
      <c r="Q125" s="50"/>
      <c r="R125" s="51">
        <v>40</v>
      </c>
      <c r="S125" s="50"/>
      <c r="T125" s="19" t="s">
        <v>167</v>
      </c>
      <c r="U125" s="19" t="s">
        <v>126</v>
      </c>
      <c r="V125" s="20" t="s">
        <v>72</v>
      </c>
      <c r="W125" s="19" t="s">
        <v>438</v>
      </c>
    </row>
    <row r="126" s="2" customFormat="1" ht="174.9" customHeight="1" spans="1:23">
      <c r="A126" s="19">
        <f t="shared" si="11"/>
        <v>121</v>
      </c>
      <c r="B126" s="20" t="s">
        <v>557</v>
      </c>
      <c r="C126" s="19" t="s">
        <v>558</v>
      </c>
      <c r="D126" s="21" t="s">
        <v>559</v>
      </c>
      <c r="E126" s="22" t="s">
        <v>535</v>
      </c>
      <c r="F126" s="21" t="s">
        <v>560</v>
      </c>
      <c r="G126" s="21">
        <v>70</v>
      </c>
      <c r="H126" s="21">
        <v>210</v>
      </c>
      <c r="I126" s="21">
        <v>450</v>
      </c>
      <c r="J126" s="19">
        <f t="shared" si="8"/>
        <v>50</v>
      </c>
      <c r="K126" s="19"/>
      <c r="L126" s="35"/>
      <c r="M126" s="51"/>
      <c r="N126" s="35"/>
      <c r="O126" s="50"/>
      <c r="P126" s="37">
        <f t="shared" si="14"/>
        <v>50</v>
      </c>
      <c r="Q126" s="50"/>
      <c r="R126" s="51">
        <v>50</v>
      </c>
      <c r="S126" s="51"/>
      <c r="T126" s="19" t="s">
        <v>167</v>
      </c>
      <c r="U126" s="19" t="s">
        <v>126</v>
      </c>
      <c r="V126" s="20" t="s">
        <v>72</v>
      </c>
      <c r="W126" s="19" t="s">
        <v>438</v>
      </c>
    </row>
    <row r="127" s="2" customFormat="1" ht="114.9" customHeight="1" spans="1:23">
      <c r="A127" s="19">
        <f t="shared" si="11"/>
        <v>122</v>
      </c>
      <c r="B127" s="49" t="s">
        <v>561</v>
      </c>
      <c r="C127" s="49" t="s">
        <v>562</v>
      </c>
      <c r="D127" s="24" t="s">
        <v>563</v>
      </c>
      <c r="E127" s="22" t="s">
        <v>535</v>
      </c>
      <c r="F127" s="19" t="s">
        <v>564</v>
      </c>
      <c r="G127" s="25">
        <v>12</v>
      </c>
      <c r="H127" s="25">
        <v>48</v>
      </c>
      <c r="I127" s="25">
        <v>145</v>
      </c>
      <c r="J127" s="19">
        <f t="shared" si="8"/>
        <v>30</v>
      </c>
      <c r="K127" s="19"/>
      <c r="L127" s="35"/>
      <c r="M127" s="51"/>
      <c r="N127" s="35"/>
      <c r="O127" s="50"/>
      <c r="P127" s="37">
        <f t="shared" si="14"/>
        <v>30</v>
      </c>
      <c r="Q127" s="50"/>
      <c r="R127" s="51">
        <v>30</v>
      </c>
      <c r="S127" s="50"/>
      <c r="T127" s="19" t="s">
        <v>167</v>
      </c>
      <c r="U127" s="19" t="s">
        <v>126</v>
      </c>
      <c r="V127" s="20" t="s">
        <v>72</v>
      </c>
      <c r="W127" s="19" t="s">
        <v>438</v>
      </c>
    </row>
    <row r="128" s="2" customFormat="1" ht="192" customHeight="1" spans="1:23">
      <c r="A128" s="19">
        <f t="shared" si="11"/>
        <v>123</v>
      </c>
      <c r="B128" s="20" t="s">
        <v>565</v>
      </c>
      <c r="C128" s="19" t="s">
        <v>566</v>
      </c>
      <c r="D128" s="24" t="s">
        <v>567</v>
      </c>
      <c r="E128" s="22" t="s">
        <v>535</v>
      </c>
      <c r="F128" s="21" t="s">
        <v>568</v>
      </c>
      <c r="G128" s="21">
        <v>200</v>
      </c>
      <c r="H128" s="21">
        <v>600</v>
      </c>
      <c r="I128" s="21">
        <v>1056</v>
      </c>
      <c r="J128" s="19">
        <f t="shared" si="8"/>
        <v>200</v>
      </c>
      <c r="K128" s="19"/>
      <c r="L128" s="35"/>
      <c r="M128" s="51"/>
      <c r="N128" s="35"/>
      <c r="O128" s="35"/>
      <c r="P128" s="37">
        <f t="shared" si="14"/>
        <v>200</v>
      </c>
      <c r="Q128" s="35"/>
      <c r="R128" s="51">
        <v>200</v>
      </c>
      <c r="S128" s="35"/>
      <c r="T128" s="19" t="s">
        <v>167</v>
      </c>
      <c r="U128" s="19" t="s">
        <v>126</v>
      </c>
      <c r="V128" s="20" t="s">
        <v>72</v>
      </c>
      <c r="W128" s="19" t="s">
        <v>438</v>
      </c>
    </row>
    <row r="129" s="2" customFormat="1" ht="80.1" customHeight="1" spans="1:23">
      <c r="A129" s="19">
        <f t="shared" si="11"/>
        <v>124</v>
      </c>
      <c r="B129" s="20" t="s">
        <v>569</v>
      </c>
      <c r="C129" s="20" t="s">
        <v>570</v>
      </c>
      <c r="D129" s="21" t="s">
        <v>571</v>
      </c>
      <c r="E129" s="22" t="s">
        <v>501</v>
      </c>
      <c r="F129" s="21" t="s">
        <v>572</v>
      </c>
      <c r="G129" s="21">
        <v>88</v>
      </c>
      <c r="H129" s="21">
        <v>264</v>
      </c>
      <c r="I129" s="21">
        <v>490</v>
      </c>
      <c r="J129" s="19">
        <f t="shared" si="8"/>
        <v>20</v>
      </c>
      <c r="K129" s="19">
        <f t="shared" si="13"/>
        <v>20</v>
      </c>
      <c r="L129" s="35"/>
      <c r="M129" s="35">
        <v>20</v>
      </c>
      <c r="N129" s="35"/>
      <c r="O129" s="35"/>
      <c r="P129" s="35"/>
      <c r="Q129" s="35"/>
      <c r="R129" s="35"/>
      <c r="S129" s="35"/>
      <c r="T129" s="19" t="s">
        <v>423</v>
      </c>
      <c r="U129" s="19" t="s">
        <v>71</v>
      </c>
      <c r="V129" s="20" t="s">
        <v>72</v>
      </c>
      <c r="W129" s="19" t="s">
        <v>424</v>
      </c>
    </row>
    <row r="130" s="2" customFormat="1" customHeight="1" spans="1:23">
      <c r="A130" s="19">
        <f t="shared" si="11"/>
        <v>125</v>
      </c>
      <c r="B130" s="20" t="s">
        <v>573</v>
      </c>
      <c r="C130" s="20" t="s">
        <v>574</v>
      </c>
      <c r="D130" s="21" t="s">
        <v>575</v>
      </c>
      <c r="E130" s="22" t="s">
        <v>501</v>
      </c>
      <c r="F130" s="21" t="s">
        <v>576</v>
      </c>
      <c r="G130" s="21">
        <v>27</v>
      </c>
      <c r="H130" s="21">
        <v>96</v>
      </c>
      <c r="I130" s="21">
        <v>96</v>
      </c>
      <c r="J130" s="19">
        <f t="shared" si="8"/>
        <v>40</v>
      </c>
      <c r="K130" s="19">
        <f t="shared" si="13"/>
        <v>40</v>
      </c>
      <c r="L130" s="35"/>
      <c r="M130" s="35">
        <v>40</v>
      </c>
      <c r="N130" s="35"/>
      <c r="O130" s="35"/>
      <c r="P130" s="35"/>
      <c r="Q130" s="35"/>
      <c r="R130" s="35"/>
      <c r="S130" s="35"/>
      <c r="T130" s="19" t="s">
        <v>423</v>
      </c>
      <c r="U130" s="19" t="s">
        <v>71</v>
      </c>
      <c r="V130" s="20" t="s">
        <v>72</v>
      </c>
      <c r="W130" s="19" t="s">
        <v>424</v>
      </c>
    </row>
    <row r="131" s="2" customFormat="1" ht="80.1" customHeight="1" spans="1:23">
      <c r="A131" s="19">
        <f t="shared" si="11"/>
        <v>126</v>
      </c>
      <c r="B131" s="19" t="s">
        <v>577</v>
      </c>
      <c r="C131" s="19" t="s">
        <v>578</v>
      </c>
      <c r="D131" s="21" t="s">
        <v>579</v>
      </c>
      <c r="E131" s="19" t="s">
        <v>421</v>
      </c>
      <c r="F131" s="21" t="s">
        <v>580</v>
      </c>
      <c r="G131" s="21">
        <v>67</v>
      </c>
      <c r="H131" s="21">
        <v>201</v>
      </c>
      <c r="I131" s="21">
        <v>936</v>
      </c>
      <c r="J131" s="19">
        <f t="shared" si="8"/>
        <v>30</v>
      </c>
      <c r="K131" s="19">
        <f t="shared" si="13"/>
        <v>30</v>
      </c>
      <c r="L131" s="35">
        <v>30</v>
      </c>
      <c r="M131" s="35"/>
      <c r="N131" s="35"/>
      <c r="O131" s="36"/>
      <c r="P131" s="36"/>
      <c r="Q131" s="36"/>
      <c r="R131" s="36"/>
      <c r="S131" s="36"/>
      <c r="T131" s="19" t="s">
        <v>423</v>
      </c>
      <c r="U131" s="19" t="s">
        <v>71</v>
      </c>
      <c r="V131" s="19" t="s">
        <v>72</v>
      </c>
      <c r="W131" s="19" t="s">
        <v>424</v>
      </c>
    </row>
    <row r="132" s="2" customFormat="1" ht="119.1" customHeight="1" spans="1:23">
      <c r="A132" s="19">
        <f t="shared" si="11"/>
        <v>127</v>
      </c>
      <c r="B132" s="20" t="s">
        <v>581</v>
      </c>
      <c r="C132" s="19" t="s">
        <v>582</v>
      </c>
      <c r="D132" s="21" t="s">
        <v>583</v>
      </c>
      <c r="E132" s="22" t="s">
        <v>535</v>
      </c>
      <c r="F132" s="21" t="s">
        <v>584</v>
      </c>
      <c r="G132" s="21">
        <v>100</v>
      </c>
      <c r="H132" s="21">
        <v>300</v>
      </c>
      <c r="I132" s="21">
        <v>300</v>
      </c>
      <c r="J132" s="19">
        <f t="shared" si="8"/>
        <v>100</v>
      </c>
      <c r="K132" s="19"/>
      <c r="L132" s="35"/>
      <c r="M132" s="51"/>
      <c r="N132" s="35"/>
      <c r="O132" s="35"/>
      <c r="P132" s="37">
        <f>Q132+R132</f>
        <v>100</v>
      </c>
      <c r="Q132" s="35"/>
      <c r="R132" s="51">
        <v>100</v>
      </c>
      <c r="S132" s="35"/>
      <c r="T132" s="19" t="s">
        <v>167</v>
      </c>
      <c r="U132" s="19" t="s">
        <v>126</v>
      </c>
      <c r="V132" s="20" t="s">
        <v>72</v>
      </c>
      <c r="W132" s="19" t="s">
        <v>438</v>
      </c>
    </row>
    <row r="133" s="2" customFormat="1" ht="86.1" customHeight="1" spans="1:23">
      <c r="A133" s="19">
        <f t="shared" si="11"/>
        <v>128</v>
      </c>
      <c r="B133" s="20" t="s">
        <v>585</v>
      </c>
      <c r="C133" s="19" t="s">
        <v>586</v>
      </c>
      <c r="D133" s="21" t="s">
        <v>587</v>
      </c>
      <c r="E133" s="19" t="s">
        <v>588</v>
      </c>
      <c r="F133" s="21" t="s">
        <v>589</v>
      </c>
      <c r="G133" s="21">
        <v>203</v>
      </c>
      <c r="H133" s="21">
        <v>710</v>
      </c>
      <c r="I133" s="21">
        <v>5355</v>
      </c>
      <c r="J133" s="19">
        <f t="shared" si="8"/>
        <v>2052</v>
      </c>
      <c r="K133" s="19"/>
      <c r="L133" s="19"/>
      <c r="M133" s="19"/>
      <c r="N133" s="19"/>
      <c r="O133" s="37"/>
      <c r="P133" s="37">
        <f>Q133+R133</f>
        <v>2052</v>
      </c>
      <c r="Q133" s="19">
        <v>2052</v>
      </c>
      <c r="R133" s="37"/>
      <c r="S133" s="37"/>
      <c r="T133" s="19" t="s">
        <v>167</v>
      </c>
      <c r="U133" s="19" t="s">
        <v>71</v>
      </c>
      <c r="V133" s="19" t="s">
        <v>590</v>
      </c>
      <c r="W133" s="19" t="s">
        <v>438</v>
      </c>
    </row>
    <row r="134" s="2" customFormat="1" ht="218.1" customHeight="1" spans="1:23">
      <c r="A134" s="19">
        <f t="shared" si="11"/>
        <v>129</v>
      </c>
      <c r="B134" s="19" t="s">
        <v>591</v>
      </c>
      <c r="C134" s="19" t="s">
        <v>592</v>
      </c>
      <c r="D134" s="21" t="s">
        <v>593</v>
      </c>
      <c r="E134" s="22" t="s">
        <v>77</v>
      </c>
      <c r="F134" s="21" t="s">
        <v>594</v>
      </c>
      <c r="G134" s="21">
        <v>168</v>
      </c>
      <c r="H134" s="21">
        <v>631</v>
      </c>
      <c r="I134" s="21">
        <v>1200</v>
      </c>
      <c r="J134" s="19">
        <f t="shared" si="8"/>
        <v>400</v>
      </c>
      <c r="K134" s="19">
        <f t="shared" ref="K134:K163" si="15">SUM(L134:O134)</f>
        <v>400</v>
      </c>
      <c r="L134" s="19">
        <v>400</v>
      </c>
      <c r="M134" s="19"/>
      <c r="N134" s="19"/>
      <c r="O134" s="37"/>
      <c r="P134" s="37"/>
      <c r="Q134" s="37"/>
      <c r="R134" s="37"/>
      <c r="S134" s="37"/>
      <c r="T134" s="19" t="s">
        <v>595</v>
      </c>
      <c r="U134" s="19" t="s">
        <v>71</v>
      </c>
      <c r="V134" s="19" t="s">
        <v>590</v>
      </c>
      <c r="W134" s="19" t="s">
        <v>596</v>
      </c>
    </row>
    <row r="135" s="2" customFormat="1" ht="111" customHeight="1" spans="1:23">
      <c r="A135" s="19">
        <f t="shared" si="11"/>
        <v>130</v>
      </c>
      <c r="B135" s="19" t="s">
        <v>597</v>
      </c>
      <c r="C135" s="19" t="s">
        <v>598</v>
      </c>
      <c r="D135" s="21" t="s">
        <v>599</v>
      </c>
      <c r="E135" s="22" t="s">
        <v>77</v>
      </c>
      <c r="F135" s="21" t="s">
        <v>600</v>
      </c>
      <c r="G135" s="21">
        <v>75</v>
      </c>
      <c r="H135" s="21">
        <v>265</v>
      </c>
      <c r="I135" s="21">
        <v>1300</v>
      </c>
      <c r="J135" s="19">
        <f t="shared" ref="J135:J196" si="16">K135+P135</f>
        <v>400</v>
      </c>
      <c r="K135" s="19">
        <f t="shared" si="15"/>
        <v>400</v>
      </c>
      <c r="L135" s="19">
        <v>400</v>
      </c>
      <c r="M135" s="19"/>
      <c r="N135" s="19"/>
      <c r="O135" s="37"/>
      <c r="P135" s="37"/>
      <c r="Q135" s="37"/>
      <c r="R135" s="37"/>
      <c r="S135" s="37"/>
      <c r="T135" s="19" t="s">
        <v>595</v>
      </c>
      <c r="U135" s="19" t="s">
        <v>71</v>
      </c>
      <c r="V135" s="19" t="s">
        <v>590</v>
      </c>
      <c r="W135" s="19" t="s">
        <v>596</v>
      </c>
    </row>
    <row r="136" s="2" customFormat="1" ht="80.1" customHeight="1" spans="1:23">
      <c r="A136" s="19">
        <f t="shared" si="11"/>
        <v>131</v>
      </c>
      <c r="B136" s="20" t="s">
        <v>601</v>
      </c>
      <c r="C136" s="19" t="s">
        <v>75</v>
      </c>
      <c r="D136" s="21" t="s">
        <v>602</v>
      </c>
      <c r="E136" s="22" t="s">
        <v>118</v>
      </c>
      <c r="F136" s="21" t="s">
        <v>603</v>
      </c>
      <c r="G136" s="21">
        <v>7718</v>
      </c>
      <c r="H136" s="21">
        <v>23156</v>
      </c>
      <c r="I136" s="21">
        <v>23156</v>
      </c>
      <c r="J136" s="19">
        <f t="shared" si="16"/>
        <v>486</v>
      </c>
      <c r="K136" s="19">
        <f t="shared" si="15"/>
        <v>486</v>
      </c>
      <c r="L136" s="35">
        <v>372.22</v>
      </c>
      <c r="M136" s="35">
        <v>113.78</v>
      </c>
      <c r="N136" s="35"/>
      <c r="O136" s="36"/>
      <c r="P136" s="36"/>
      <c r="Q136" s="36"/>
      <c r="R136" s="36"/>
      <c r="S136" s="36"/>
      <c r="T136" s="19" t="s">
        <v>604</v>
      </c>
      <c r="U136" s="19" t="s">
        <v>71</v>
      </c>
      <c r="V136" s="20" t="s">
        <v>590</v>
      </c>
      <c r="W136" s="19" t="s">
        <v>73</v>
      </c>
    </row>
    <row r="137" s="2" customFormat="1" ht="80.1" customHeight="1" spans="1:23">
      <c r="A137" s="19">
        <f t="shared" ref="A137:A196" si="17">A136+1</f>
        <v>132</v>
      </c>
      <c r="B137" s="20" t="s">
        <v>605</v>
      </c>
      <c r="C137" s="20" t="s">
        <v>606</v>
      </c>
      <c r="D137" s="21" t="s">
        <v>607</v>
      </c>
      <c r="E137" s="22" t="s">
        <v>77</v>
      </c>
      <c r="F137" s="21" t="s">
        <v>608</v>
      </c>
      <c r="G137" s="21">
        <v>180</v>
      </c>
      <c r="H137" s="21">
        <v>540</v>
      </c>
      <c r="I137" s="21">
        <v>1170</v>
      </c>
      <c r="J137" s="19">
        <f t="shared" si="16"/>
        <v>253.82</v>
      </c>
      <c r="K137" s="19">
        <f t="shared" si="15"/>
        <v>253.82</v>
      </c>
      <c r="L137" s="35">
        <v>253.82</v>
      </c>
      <c r="M137" s="35"/>
      <c r="N137" s="35"/>
      <c r="O137" s="36"/>
      <c r="P137" s="36"/>
      <c r="Q137" s="36"/>
      <c r="R137" s="36"/>
      <c r="S137" s="36"/>
      <c r="T137" s="19" t="s">
        <v>135</v>
      </c>
      <c r="U137" s="19" t="s">
        <v>71</v>
      </c>
      <c r="V137" s="20" t="s">
        <v>590</v>
      </c>
      <c r="W137" s="19" t="s">
        <v>73</v>
      </c>
    </row>
    <row r="138" s="2" customFormat="1" ht="60" customHeight="1" spans="1:23">
      <c r="A138" s="19">
        <f t="shared" si="17"/>
        <v>133</v>
      </c>
      <c r="B138" s="20" t="s">
        <v>609</v>
      </c>
      <c r="C138" s="20" t="s">
        <v>610</v>
      </c>
      <c r="D138" s="21" t="s">
        <v>611</v>
      </c>
      <c r="E138" s="22" t="s">
        <v>77</v>
      </c>
      <c r="F138" s="21" t="s">
        <v>612</v>
      </c>
      <c r="G138" s="21">
        <v>93</v>
      </c>
      <c r="H138" s="21">
        <v>279</v>
      </c>
      <c r="I138" s="21">
        <v>915</v>
      </c>
      <c r="J138" s="19">
        <f t="shared" si="16"/>
        <v>27</v>
      </c>
      <c r="K138" s="19">
        <f t="shared" si="15"/>
        <v>27</v>
      </c>
      <c r="L138" s="35">
        <v>27</v>
      </c>
      <c r="M138" s="35"/>
      <c r="N138" s="35"/>
      <c r="O138" s="36"/>
      <c r="P138" s="36"/>
      <c r="Q138" s="36"/>
      <c r="R138" s="36"/>
      <c r="S138" s="36"/>
      <c r="T138" s="19" t="s">
        <v>135</v>
      </c>
      <c r="U138" s="19" t="s">
        <v>71</v>
      </c>
      <c r="V138" s="20" t="s">
        <v>590</v>
      </c>
      <c r="W138" s="19" t="s">
        <v>73</v>
      </c>
    </row>
    <row r="139" s="2" customFormat="1" ht="60" customHeight="1" spans="1:23">
      <c r="A139" s="19">
        <f t="shared" si="17"/>
        <v>134</v>
      </c>
      <c r="B139" s="20" t="s">
        <v>613</v>
      </c>
      <c r="C139" s="20" t="s">
        <v>614</v>
      </c>
      <c r="D139" s="21" t="s">
        <v>615</v>
      </c>
      <c r="E139" s="22" t="s">
        <v>77</v>
      </c>
      <c r="F139" s="21" t="s">
        <v>616</v>
      </c>
      <c r="G139" s="21">
        <v>281</v>
      </c>
      <c r="H139" s="21">
        <v>843</v>
      </c>
      <c r="I139" s="21">
        <v>2559</v>
      </c>
      <c r="J139" s="19">
        <f t="shared" si="16"/>
        <v>419.05</v>
      </c>
      <c r="K139" s="19">
        <f t="shared" si="15"/>
        <v>419.05</v>
      </c>
      <c r="L139" s="35">
        <v>419.05</v>
      </c>
      <c r="M139" s="35"/>
      <c r="N139" s="35"/>
      <c r="O139" s="36"/>
      <c r="P139" s="36"/>
      <c r="Q139" s="36"/>
      <c r="R139" s="36"/>
      <c r="S139" s="36"/>
      <c r="T139" s="19" t="s">
        <v>135</v>
      </c>
      <c r="U139" s="19" t="s">
        <v>71</v>
      </c>
      <c r="V139" s="20" t="s">
        <v>590</v>
      </c>
      <c r="W139" s="19" t="s">
        <v>73</v>
      </c>
    </row>
    <row r="140" s="2" customFormat="1" ht="60" customHeight="1" spans="1:23">
      <c r="A140" s="19">
        <f t="shared" si="17"/>
        <v>135</v>
      </c>
      <c r="B140" s="20" t="s">
        <v>617</v>
      </c>
      <c r="C140" s="20" t="s">
        <v>618</v>
      </c>
      <c r="D140" s="21" t="s">
        <v>619</v>
      </c>
      <c r="E140" s="22" t="s">
        <v>77</v>
      </c>
      <c r="F140" s="21" t="s">
        <v>620</v>
      </c>
      <c r="G140" s="21">
        <v>449</v>
      </c>
      <c r="H140" s="21">
        <v>1347</v>
      </c>
      <c r="I140" s="21">
        <v>2526</v>
      </c>
      <c r="J140" s="19">
        <f t="shared" si="16"/>
        <v>0.41</v>
      </c>
      <c r="K140" s="19">
        <f t="shared" si="15"/>
        <v>0.41</v>
      </c>
      <c r="L140" s="35">
        <v>0.41</v>
      </c>
      <c r="M140" s="35"/>
      <c r="N140" s="35"/>
      <c r="O140" s="36"/>
      <c r="P140" s="36"/>
      <c r="Q140" s="36"/>
      <c r="R140" s="36"/>
      <c r="S140" s="36"/>
      <c r="T140" s="19" t="s">
        <v>135</v>
      </c>
      <c r="U140" s="19" t="s">
        <v>71</v>
      </c>
      <c r="V140" s="20" t="s">
        <v>590</v>
      </c>
      <c r="W140" s="19" t="s">
        <v>73</v>
      </c>
    </row>
    <row r="141" s="2" customFormat="1" ht="60" customHeight="1" spans="1:23">
      <c r="A141" s="19">
        <f t="shared" si="17"/>
        <v>136</v>
      </c>
      <c r="B141" s="20" t="s">
        <v>621</v>
      </c>
      <c r="C141" s="20" t="s">
        <v>558</v>
      </c>
      <c r="D141" s="21" t="s">
        <v>622</v>
      </c>
      <c r="E141" s="22" t="s">
        <v>77</v>
      </c>
      <c r="F141" s="21" t="s">
        <v>623</v>
      </c>
      <c r="G141" s="21">
        <v>230</v>
      </c>
      <c r="H141" s="21">
        <v>690</v>
      </c>
      <c r="I141" s="21">
        <v>2526</v>
      </c>
      <c r="J141" s="19">
        <f t="shared" si="16"/>
        <v>6.65</v>
      </c>
      <c r="K141" s="19">
        <f t="shared" si="15"/>
        <v>6.65</v>
      </c>
      <c r="L141" s="35">
        <v>6.65</v>
      </c>
      <c r="M141" s="35"/>
      <c r="N141" s="35"/>
      <c r="O141" s="36"/>
      <c r="P141" s="36"/>
      <c r="Q141" s="36"/>
      <c r="R141" s="36"/>
      <c r="S141" s="36"/>
      <c r="T141" s="19" t="s">
        <v>135</v>
      </c>
      <c r="U141" s="19" t="s">
        <v>71</v>
      </c>
      <c r="V141" s="20" t="s">
        <v>590</v>
      </c>
      <c r="W141" s="19" t="s">
        <v>73</v>
      </c>
    </row>
    <row r="142" s="2" customFormat="1" ht="60" customHeight="1" spans="1:23">
      <c r="A142" s="19">
        <f t="shared" si="17"/>
        <v>137</v>
      </c>
      <c r="B142" s="20" t="s">
        <v>624</v>
      </c>
      <c r="C142" s="20" t="s">
        <v>625</v>
      </c>
      <c r="D142" s="21" t="s">
        <v>626</v>
      </c>
      <c r="E142" s="22" t="s">
        <v>77</v>
      </c>
      <c r="F142" s="21" t="s">
        <v>627</v>
      </c>
      <c r="G142" s="21">
        <v>168</v>
      </c>
      <c r="H142" s="21">
        <v>504</v>
      </c>
      <c r="I142" s="21">
        <v>1644</v>
      </c>
      <c r="J142" s="19">
        <f t="shared" si="16"/>
        <v>0.28</v>
      </c>
      <c r="K142" s="19">
        <f t="shared" si="15"/>
        <v>0.28</v>
      </c>
      <c r="L142" s="35">
        <v>0.28</v>
      </c>
      <c r="M142" s="35"/>
      <c r="N142" s="35"/>
      <c r="O142" s="36"/>
      <c r="P142" s="36"/>
      <c r="Q142" s="36"/>
      <c r="R142" s="36"/>
      <c r="S142" s="36"/>
      <c r="T142" s="19" t="s">
        <v>135</v>
      </c>
      <c r="U142" s="19" t="s">
        <v>71</v>
      </c>
      <c r="V142" s="20" t="s">
        <v>590</v>
      </c>
      <c r="W142" s="19" t="s">
        <v>73</v>
      </c>
    </row>
    <row r="143" s="2" customFormat="1" ht="68.1" customHeight="1" spans="1:23">
      <c r="A143" s="19">
        <f t="shared" si="17"/>
        <v>138</v>
      </c>
      <c r="B143" s="20" t="s">
        <v>628</v>
      </c>
      <c r="C143" s="20" t="s">
        <v>629</v>
      </c>
      <c r="D143" s="21" t="s">
        <v>630</v>
      </c>
      <c r="E143" s="22" t="s">
        <v>77</v>
      </c>
      <c r="F143" s="21" t="s">
        <v>631</v>
      </c>
      <c r="G143" s="21">
        <v>99</v>
      </c>
      <c r="H143" s="21">
        <v>297</v>
      </c>
      <c r="I143" s="21">
        <v>1212</v>
      </c>
      <c r="J143" s="19">
        <f t="shared" si="16"/>
        <v>27.37</v>
      </c>
      <c r="K143" s="19">
        <f t="shared" si="15"/>
        <v>27.37</v>
      </c>
      <c r="L143" s="35">
        <v>27.37</v>
      </c>
      <c r="M143" s="35"/>
      <c r="N143" s="35"/>
      <c r="O143" s="36"/>
      <c r="P143" s="36"/>
      <c r="Q143" s="36"/>
      <c r="R143" s="36"/>
      <c r="S143" s="36"/>
      <c r="T143" s="19" t="s">
        <v>135</v>
      </c>
      <c r="U143" s="19" t="s">
        <v>71</v>
      </c>
      <c r="V143" s="20" t="s">
        <v>590</v>
      </c>
      <c r="W143" s="19" t="s">
        <v>73</v>
      </c>
    </row>
    <row r="144" s="2" customFormat="1" ht="60" customHeight="1" spans="1:23">
      <c r="A144" s="19">
        <f t="shared" si="17"/>
        <v>139</v>
      </c>
      <c r="B144" s="20" t="s">
        <v>632</v>
      </c>
      <c r="C144" s="20" t="s">
        <v>633</v>
      </c>
      <c r="D144" s="21" t="s">
        <v>634</v>
      </c>
      <c r="E144" s="22" t="s">
        <v>77</v>
      </c>
      <c r="F144" s="21" t="s">
        <v>635</v>
      </c>
      <c r="G144" s="21">
        <v>65</v>
      </c>
      <c r="H144" s="21">
        <v>195</v>
      </c>
      <c r="I144" s="21">
        <v>837</v>
      </c>
      <c r="J144" s="19">
        <f t="shared" si="16"/>
        <v>16.08</v>
      </c>
      <c r="K144" s="19">
        <f t="shared" si="15"/>
        <v>16.08</v>
      </c>
      <c r="L144" s="35">
        <v>16.08</v>
      </c>
      <c r="M144" s="35"/>
      <c r="N144" s="35"/>
      <c r="O144" s="36"/>
      <c r="P144" s="36"/>
      <c r="Q144" s="36"/>
      <c r="R144" s="36"/>
      <c r="S144" s="36"/>
      <c r="T144" s="19" t="s">
        <v>135</v>
      </c>
      <c r="U144" s="19" t="s">
        <v>71</v>
      </c>
      <c r="V144" s="20" t="s">
        <v>590</v>
      </c>
      <c r="W144" s="19" t="s">
        <v>73</v>
      </c>
    </row>
    <row r="145" s="4" customFormat="1" ht="60" customHeight="1" spans="1:24">
      <c r="A145" s="19">
        <f t="shared" si="17"/>
        <v>140</v>
      </c>
      <c r="B145" s="20" t="s">
        <v>636</v>
      </c>
      <c r="C145" s="20" t="s">
        <v>637</v>
      </c>
      <c r="D145" s="21" t="s">
        <v>638</v>
      </c>
      <c r="E145" s="22" t="s">
        <v>77</v>
      </c>
      <c r="F145" s="21" t="s">
        <v>639</v>
      </c>
      <c r="G145" s="21">
        <v>82</v>
      </c>
      <c r="H145" s="21">
        <v>246</v>
      </c>
      <c r="I145" s="21">
        <v>1137</v>
      </c>
      <c r="J145" s="19">
        <f t="shared" si="16"/>
        <v>95.65</v>
      </c>
      <c r="K145" s="19">
        <f t="shared" si="15"/>
        <v>95.65</v>
      </c>
      <c r="L145" s="35">
        <v>95.65</v>
      </c>
      <c r="M145" s="35"/>
      <c r="N145" s="35"/>
      <c r="O145" s="36"/>
      <c r="P145" s="36"/>
      <c r="Q145" s="36"/>
      <c r="R145" s="36"/>
      <c r="S145" s="36"/>
      <c r="T145" s="19" t="s">
        <v>135</v>
      </c>
      <c r="U145" s="19" t="s">
        <v>71</v>
      </c>
      <c r="V145" s="20" t="s">
        <v>590</v>
      </c>
      <c r="W145" s="19" t="s">
        <v>73</v>
      </c>
      <c r="X145" s="2"/>
    </row>
    <row r="146" s="4" customFormat="1" ht="65.1" customHeight="1" spans="1:24">
      <c r="A146" s="19">
        <f t="shared" si="17"/>
        <v>141</v>
      </c>
      <c r="B146" s="20" t="s">
        <v>640</v>
      </c>
      <c r="C146" s="20" t="s">
        <v>641</v>
      </c>
      <c r="D146" s="21" t="s">
        <v>642</v>
      </c>
      <c r="E146" s="22" t="s">
        <v>77</v>
      </c>
      <c r="F146" s="21" t="s">
        <v>643</v>
      </c>
      <c r="G146" s="21">
        <v>83</v>
      </c>
      <c r="H146" s="21">
        <v>249</v>
      </c>
      <c r="I146" s="21">
        <v>714</v>
      </c>
      <c r="J146" s="19">
        <f t="shared" si="16"/>
        <v>150</v>
      </c>
      <c r="K146" s="19">
        <f t="shared" si="15"/>
        <v>150</v>
      </c>
      <c r="L146" s="35">
        <v>73.75</v>
      </c>
      <c r="M146" s="35">
        <v>76.25</v>
      </c>
      <c r="N146" s="35"/>
      <c r="O146" s="36"/>
      <c r="P146" s="36"/>
      <c r="Q146" s="36"/>
      <c r="R146" s="36"/>
      <c r="S146" s="36"/>
      <c r="T146" s="19" t="s">
        <v>135</v>
      </c>
      <c r="U146" s="19" t="s">
        <v>71</v>
      </c>
      <c r="V146" s="20" t="s">
        <v>590</v>
      </c>
      <c r="W146" s="19" t="s">
        <v>73</v>
      </c>
      <c r="X146" s="2"/>
    </row>
    <row r="147" s="3" customFormat="1" ht="90" customHeight="1" spans="1:24">
      <c r="A147" s="19">
        <f t="shared" si="17"/>
        <v>142</v>
      </c>
      <c r="B147" s="20" t="s">
        <v>644</v>
      </c>
      <c r="C147" s="20" t="s">
        <v>645</v>
      </c>
      <c r="D147" s="21" t="s">
        <v>646</v>
      </c>
      <c r="E147" s="22" t="s">
        <v>77</v>
      </c>
      <c r="F147" s="21" t="s">
        <v>647</v>
      </c>
      <c r="G147" s="21">
        <v>106</v>
      </c>
      <c r="H147" s="21">
        <v>318</v>
      </c>
      <c r="I147" s="21">
        <v>774</v>
      </c>
      <c r="J147" s="19">
        <f t="shared" si="16"/>
        <v>17.94</v>
      </c>
      <c r="K147" s="19">
        <f t="shared" si="15"/>
        <v>17.94</v>
      </c>
      <c r="L147" s="35"/>
      <c r="M147" s="35">
        <v>17.94</v>
      </c>
      <c r="N147" s="35"/>
      <c r="O147" s="36"/>
      <c r="P147" s="36"/>
      <c r="Q147" s="36"/>
      <c r="R147" s="36"/>
      <c r="S147" s="36"/>
      <c r="T147" s="19" t="s">
        <v>135</v>
      </c>
      <c r="U147" s="19" t="s">
        <v>71</v>
      </c>
      <c r="V147" s="20" t="s">
        <v>590</v>
      </c>
      <c r="W147" s="19" t="s">
        <v>73</v>
      </c>
      <c r="X147" s="2"/>
    </row>
    <row r="148" s="3" customFormat="1" ht="90" customHeight="1" spans="1:24">
      <c r="A148" s="19">
        <f t="shared" si="17"/>
        <v>143</v>
      </c>
      <c r="B148" s="20" t="s">
        <v>648</v>
      </c>
      <c r="C148" s="20" t="s">
        <v>649</v>
      </c>
      <c r="D148" s="21" t="s">
        <v>650</v>
      </c>
      <c r="E148" s="22" t="s">
        <v>77</v>
      </c>
      <c r="F148" s="21" t="s">
        <v>651</v>
      </c>
      <c r="G148" s="21">
        <v>99</v>
      </c>
      <c r="H148" s="21">
        <v>297</v>
      </c>
      <c r="I148" s="21">
        <v>837</v>
      </c>
      <c r="J148" s="19">
        <f t="shared" si="16"/>
        <v>10.56</v>
      </c>
      <c r="K148" s="19">
        <f t="shared" si="15"/>
        <v>10.56</v>
      </c>
      <c r="L148" s="35"/>
      <c r="M148" s="35">
        <v>10.56</v>
      </c>
      <c r="N148" s="35"/>
      <c r="O148" s="36"/>
      <c r="P148" s="36"/>
      <c r="Q148" s="36"/>
      <c r="R148" s="36"/>
      <c r="S148" s="36"/>
      <c r="T148" s="19" t="s">
        <v>135</v>
      </c>
      <c r="U148" s="19" t="s">
        <v>71</v>
      </c>
      <c r="V148" s="20" t="s">
        <v>590</v>
      </c>
      <c r="W148" s="19" t="s">
        <v>73</v>
      </c>
      <c r="X148" s="2"/>
    </row>
    <row r="149" s="3" customFormat="1" ht="65.1" customHeight="1" spans="1:24">
      <c r="A149" s="19">
        <f t="shared" si="17"/>
        <v>144</v>
      </c>
      <c r="B149" s="20" t="s">
        <v>652</v>
      </c>
      <c r="C149" s="20" t="s">
        <v>223</v>
      </c>
      <c r="D149" s="21" t="s">
        <v>653</v>
      </c>
      <c r="E149" s="22" t="s">
        <v>77</v>
      </c>
      <c r="F149" s="21" t="s">
        <v>654</v>
      </c>
      <c r="G149" s="21">
        <v>200</v>
      </c>
      <c r="H149" s="21">
        <v>600</v>
      </c>
      <c r="I149" s="21">
        <v>1938</v>
      </c>
      <c r="J149" s="19">
        <f t="shared" si="16"/>
        <v>3.65</v>
      </c>
      <c r="K149" s="19">
        <f t="shared" si="15"/>
        <v>3.65</v>
      </c>
      <c r="L149" s="35"/>
      <c r="M149" s="35">
        <v>3.65</v>
      </c>
      <c r="N149" s="35"/>
      <c r="O149" s="36"/>
      <c r="P149" s="36"/>
      <c r="Q149" s="36"/>
      <c r="R149" s="36"/>
      <c r="S149" s="36"/>
      <c r="T149" s="19" t="s">
        <v>135</v>
      </c>
      <c r="U149" s="19" t="s">
        <v>71</v>
      </c>
      <c r="V149" s="20" t="s">
        <v>590</v>
      </c>
      <c r="W149" s="19" t="s">
        <v>73</v>
      </c>
      <c r="X149" s="2"/>
    </row>
    <row r="150" s="3" customFormat="1" ht="111.9" customHeight="1" spans="1:24">
      <c r="A150" s="19">
        <f t="shared" si="17"/>
        <v>145</v>
      </c>
      <c r="B150" s="20" t="s">
        <v>655</v>
      </c>
      <c r="C150" s="20" t="s">
        <v>656</v>
      </c>
      <c r="D150" s="21" t="s">
        <v>657</v>
      </c>
      <c r="E150" s="22" t="s">
        <v>77</v>
      </c>
      <c r="F150" s="21" t="s">
        <v>658</v>
      </c>
      <c r="G150" s="21">
        <v>45</v>
      </c>
      <c r="H150" s="21">
        <v>135</v>
      </c>
      <c r="I150" s="21">
        <v>1137</v>
      </c>
      <c r="J150" s="19">
        <f t="shared" si="16"/>
        <v>6.07</v>
      </c>
      <c r="K150" s="19">
        <f t="shared" si="15"/>
        <v>6.07</v>
      </c>
      <c r="L150" s="35"/>
      <c r="M150" s="35">
        <v>6.07</v>
      </c>
      <c r="N150" s="35"/>
      <c r="O150" s="36"/>
      <c r="P150" s="36"/>
      <c r="Q150" s="36"/>
      <c r="R150" s="36"/>
      <c r="S150" s="36"/>
      <c r="T150" s="19" t="s">
        <v>135</v>
      </c>
      <c r="U150" s="19" t="s">
        <v>71</v>
      </c>
      <c r="V150" s="20" t="s">
        <v>590</v>
      </c>
      <c r="W150" s="19" t="s">
        <v>73</v>
      </c>
      <c r="X150" s="2"/>
    </row>
    <row r="151" s="3" customFormat="1" ht="60" customHeight="1" spans="1:24">
      <c r="A151" s="19">
        <f t="shared" si="17"/>
        <v>146</v>
      </c>
      <c r="B151" s="20" t="s">
        <v>659</v>
      </c>
      <c r="C151" s="20" t="s">
        <v>660</v>
      </c>
      <c r="D151" s="21" t="s">
        <v>661</v>
      </c>
      <c r="E151" s="22" t="s">
        <v>77</v>
      </c>
      <c r="F151" s="21" t="s">
        <v>662</v>
      </c>
      <c r="G151" s="21">
        <v>160</v>
      </c>
      <c r="H151" s="21">
        <v>480</v>
      </c>
      <c r="I151" s="21">
        <v>930</v>
      </c>
      <c r="J151" s="19">
        <f t="shared" si="16"/>
        <v>0.39</v>
      </c>
      <c r="K151" s="19">
        <f t="shared" si="15"/>
        <v>0.39</v>
      </c>
      <c r="L151" s="35"/>
      <c r="M151" s="35">
        <v>0.39</v>
      </c>
      <c r="N151" s="35"/>
      <c r="O151" s="36"/>
      <c r="P151" s="36"/>
      <c r="Q151" s="36"/>
      <c r="R151" s="36"/>
      <c r="S151" s="36"/>
      <c r="T151" s="19" t="s">
        <v>135</v>
      </c>
      <c r="U151" s="19" t="s">
        <v>71</v>
      </c>
      <c r="V151" s="20" t="s">
        <v>590</v>
      </c>
      <c r="W151" s="19" t="s">
        <v>73</v>
      </c>
      <c r="X151" s="2"/>
    </row>
    <row r="152" s="3" customFormat="1" ht="69.9" customHeight="1" spans="1:24">
      <c r="A152" s="19">
        <f t="shared" si="17"/>
        <v>147</v>
      </c>
      <c r="B152" s="20" t="s">
        <v>663</v>
      </c>
      <c r="C152" s="20" t="s">
        <v>664</v>
      </c>
      <c r="D152" s="21" t="s">
        <v>665</v>
      </c>
      <c r="E152" s="22" t="s">
        <v>77</v>
      </c>
      <c r="F152" s="21" t="s">
        <v>666</v>
      </c>
      <c r="G152" s="21">
        <v>180</v>
      </c>
      <c r="H152" s="21">
        <v>540</v>
      </c>
      <c r="I152" s="21">
        <v>1017</v>
      </c>
      <c r="J152" s="19">
        <f t="shared" si="16"/>
        <v>49.11</v>
      </c>
      <c r="K152" s="19">
        <f t="shared" si="15"/>
        <v>49.11</v>
      </c>
      <c r="L152" s="35"/>
      <c r="M152" s="35">
        <v>49.11</v>
      </c>
      <c r="N152" s="35"/>
      <c r="O152" s="36"/>
      <c r="P152" s="36"/>
      <c r="Q152" s="36"/>
      <c r="R152" s="36"/>
      <c r="S152" s="36"/>
      <c r="T152" s="19" t="s">
        <v>135</v>
      </c>
      <c r="U152" s="19" t="s">
        <v>71</v>
      </c>
      <c r="V152" s="20" t="s">
        <v>590</v>
      </c>
      <c r="W152" s="19" t="s">
        <v>73</v>
      </c>
      <c r="X152" s="2"/>
    </row>
    <row r="153" s="3" customFormat="1" ht="69.9" customHeight="1" spans="1:24">
      <c r="A153" s="19">
        <f t="shared" si="17"/>
        <v>148</v>
      </c>
      <c r="B153" s="20" t="s">
        <v>667</v>
      </c>
      <c r="C153" s="20" t="s">
        <v>668</v>
      </c>
      <c r="D153" s="21" t="s">
        <v>669</v>
      </c>
      <c r="E153" s="22" t="s">
        <v>77</v>
      </c>
      <c r="F153" s="21" t="s">
        <v>670</v>
      </c>
      <c r="G153" s="21">
        <v>248</v>
      </c>
      <c r="H153" s="21">
        <v>744</v>
      </c>
      <c r="I153" s="21">
        <v>1374</v>
      </c>
      <c r="J153" s="19">
        <f t="shared" si="16"/>
        <v>9.61</v>
      </c>
      <c r="K153" s="19">
        <f t="shared" si="15"/>
        <v>9.61</v>
      </c>
      <c r="L153" s="35"/>
      <c r="M153" s="35">
        <v>9.61</v>
      </c>
      <c r="N153" s="35"/>
      <c r="O153" s="36"/>
      <c r="P153" s="36"/>
      <c r="Q153" s="36"/>
      <c r="R153" s="36"/>
      <c r="S153" s="36"/>
      <c r="T153" s="19" t="s">
        <v>135</v>
      </c>
      <c r="U153" s="19" t="s">
        <v>71</v>
      </c>
      <c r="V153" s="20" t="s">
        <v>590</v>
      </c>
      <c r="W153" s="19" t="s">
        <v>73</v>
      </c>
      <c r="X153" s="2"/>
    </row>
    <row r="154" s="3" customFormat="1" ht="114" customHeight="1" spans="1:24">
      <c r="A154" s="19">
        <f t="shared" si="17"/>
        <v>149</v>
      </c>
      <c r="B154" s="20" t="s">
        <v>671</v>
      </c>
      <c r="C154" s="20" t="s">
        <v>672</v>
      </c>
      <c r="D154" s="21" t="s">
        <v>673</v>
      </c>
      <c r="E154" s="22" t="s">
        <v>77</v>
      </c>
      <c r="F154" s="21" t="s">
        <v>674</v>
      </c>
      <c r="G154" s="21">
        <v>303</v>
      </c>
      <c r="H154" s="21">
        <v>909</v>
      </c>
      <c r="I154" s="21">
        <v>2229</v>
      </c>
      <c r="J154" s="19">
        <f t="shared" si="16"/>
        <v>145.11</v>
      </c>
      <c r="K154" s="19">
        <f t="shared" si="15"/>
        <v>145.11</v>
      </c>
      <c r="L154" s="35"/>
      <c r="M154" s="35">
        <v>145.11</v>
      </c>
      <c r="N154" s="35"/>
      <c r="O154" s="36"/>
      <c r="P154" s="36"/>
      <c r="Q154" s="36"/>
      <c r="R154" s="36"/>
      <c r="S154" s="36"/>
      <c r="T154" s="19" t="s">
        <v>135</v>
      </c>
      <c r="U154" s="19" t="s">
        <v>71</v>
      </c>
      <c r="V154" s="20" t="s">
        <v>590</v>
      </c>
      <c r="W154" s="19" t="s">
        <v>73</v>
      </c>
      <c r="X154" s="2"/>
    </row>
    <row r="155" s="3" customFormat="1" ht="158.1" customHeight="1" spans="1:24">
      <c r="A155" s="19">
        <f t="shared" si="17"/>
        <v>150</v>
      </c>
      <c r="B155" s="20" t="s">
        <v>675</v>
      </c>
      <c r="C155" s="20" t="s">
        <v>471</v>
      </c>
      <c r="D155" s="21" t="s">
        <v>676</v>
      </c>
      <c r="E155" s="22" t="s">
        <v>77</v>
      </c>
      <c r="F155" s="21" t="s">
        <v>677</v>
      </c>
      <c r="G155" s="21">
        <v>125</v>
      </c>
      <c r="H155" s="21">
        <v>375</v>
      </c>
      <c r="I155" s="21">
        <v>852</v>
      </c>
      <c r="J155" s="19">
        <f t="shared" si="16"/>
        <v>19.99</v>
      </c>
      <c r="K155" s="19">
        <f t="shared" si="15"/>
        <v>19.99</v>
      </c>
      <c r="L155" s="35"/>
      <c r="M155" s="35">
        <v>19.99</v>
      </c>
      <c r="N155" s="35"/>
      <c r="O155" s="36"/>
      <c r="P155" s="36"/>
      <c r="Q155" s="36"/>
      <c r="R155" s="36"/>
      <c r="S155" s="36"/>
      <c r="T155" s="19" t="s">
        <v>135</v>
      </c>
      <c r="U155" s="19" t="s">
        <v>71</v>
      </c>
      <c r="V155" s="20" t="s">
        <v>590</v>
      </c>
      <c r="W155" s="19" t="s">
        <v>73</v>
      </c>
      <c r="X155" s="2"/>
    </row>
    <row r="156" s="3" customFormat="1" ht="69.9" customHeight="1" spans="1:24">
      <c r="A156" s="19">
        <f t="shared" si="17"/>
        <v>151</v>
      </c>
      <c r="B156" s="20" t="s">
        <v>678</v>
      </c>
      <c r="C156" s="20" t="s">
        <v>679</v>
      </c>
      <c r="D156" s="21" t="s">
        <v>680</v>
      </c>
      <c r="E156" s="22" t="s">
        <v>77</v>
      </c>
      <c r="F156" s="21" t="s">
        <v>681</v>
      </c>
      <c r="G156" s="21">
        <v>125</v>
      </c>
      <c r="H156" s="21">
        <v>375</v>
      </c>
      <c r="I156" s="21">
        <v>894</v>
      </c>
      <c r="J156" s="19">
        <f t="shared" si="16"/>
        <v>13.46</v>
      </c>
      <c r="K156" s="19">
        <f t="shared" si="15"/>
        <v>13.46</v>
      </c>
      <c r="L156" s="35"/>
      <c r="M156" s="35">
        <v>13.46</v>
      </c>
      <c r="N156" s="35"/>
      <c r="O156" s="36"/>
      <c r="P156" s="36"/>
      <c r="Q156" s="36"/>
      <c r="R156" s="36"/>
      <c r="S156" s="36"/>
      <c r="T156" s="19" t="s">
        <v>135</v>
      </c>
      <c r="U156" s="19" t="s">
        <v>71</v>
      </c>
      <c r="V156" s="20" t="s">
        <v>590</v>
      </c>
      <c r="W156" s="19" t="s">
        <v>73</v>
      </c>
      <c r="X156" s="2"/>
    </row>
    <row r="157" s="2" customFormat="1" ht="186" customHeight="1" spans="1:23">
      <c r="A157" s="19">
        <f t="shared" si="17"/>
        <v>152</v>
      </c>
      <c r="B157" s="20" t="s">
        <v>682</v>
      </c>
      <c r="C157" s="20" t="s">
        <v>683</v>
      </c>
      <c r="D157" s="21" t="s">
        <v>684</v>
      </c>
      <c r="E157" s="22" t="s">
        <v>77</v>
      </c>
      <c r="F157" s="21" t="s">
        <v>685</v>
      </c>
      <c r="G157" s="21">
        <v>400</v>
      </c>
      <c r="H157" s="21">
        <v>1200</v>
      </c>
      <c r="I157" s="21">
        <v>3987</v>
      </c>
      <c r="J157" s="19">
        <f t="shared" si="16"/>
        <v>552.67</v>
      </c>
      <c r="K157" s="19">
        <f t="shared" si="15"/>
        <v>552.67</v>
      </c>
      <c r="L157" s="35"/>
      <c r="M157" s="35">
        <v>552.67</v>
      </c>
      <c r="N157" s="35"/>
      <c r="O157" s="36"/>
      <c r="P157" s="36"/>
      <c r="Q157" s="36"/>
      <c r="R157" s="36"/>
      <c r="S157" s="36"/>
      <c r="T157" s="19" t="s">
        <v>135</v>
      </c>
      <c r="U157" s="19" t="s">
        <v>71</v>
      </c>
      <c r="V157" s="20" t="s">
        <v>590</v>
      </c>
      <c r="W157" s="19" t="s">
        <v>73</v>
      </c>
    </row>
    <row r="158" s="2" customFormat="1" ht="116.1" customHeight="1" spans="1:23">
      <c r="A158" s="19">
        <f t="shared" si="17"/>
        <v>153</v>
      </c>
      <c r="B158" s="20" t="s">
        <v>686</v>
      </c>
      <c r="C158" s="20" t="s">
        <v>153</v>
      </c>
      <c r="D158" s="21" t="s">
        <v>687</v>
      </c>
      <c r="E158" s="22" t="s">
        <v>77</v>
      </c>
      <c r="F158" s="21" t="s">
        <v>688</v>
      </c>
      <c r="G158" s="21">
        <v>265</v>
      </c>
      <c r="H158" s="21">
        <v>795</v>
      </c>
      <c r="I158" s="21">
        <v>1614</v>
      </c>
      <c r="J158" s="19">
        <f t="shared" si="16"/>
        <v>89.44</v>
      </c>
      <c r="K158" s="19">
        <f t="shared" si="15"/>
        <v>89.44</v>
      </c>
      <c r="L158" s="35"/>
      <c r="M158" s="35">
        <v>89.44</v>
      </c>
      <c r="N158" s="35"/>
      <c r="O158" s="36"/>
      <c r="P158" s="36"/>
      <c r="Q158" s="36"/>
      <c r="R158" s="36"/>
      <c r="S158" s="36"/>
      <c r="T158" s="19" t="s">
        <v>135</v>
      </c>
      <c r="U158" s="19" t="s">
        <v>71</v>
      </c>
      <c r="V158" s="20" t="s">
        <v>590</v>
      </c>
      <c r="W158" s="19" t="s">
        <v>73</v>
      </c>
    </row>
    <row r="159" s="4" customFormat="1" ht="60" customHeight="1" spans="1:24">
      <c r="A159" s="19">
        <f t="shared" si="17"/>
        <v>154</v>
      </c>
      <c r="B159" s="20" t="s">
        <v>689</v>
      </c>
      <c r="C159" s="20" t="s">
        <v>529</v>
      </c>
      <c r="D159" s="21" t="s">
        <v>690</v>
      </c>
      <c r="E159" s="22" t="s">
        <v>77</v>
      </c>
      <c r="F159" s="21" t="s">
        <v>691</v>
      </c>
      <c r="G159" s="21">
        <v>170</v>
      </c>
      <c r="H159" s="21">
        <v>510</v>
      </c>
      <c r="I159" s="21">
        <v>2205</v>
      </c>
      <c r="J159" s="19">
        <f t="shared" si="16"/>
        <v>50</v>
      </c>
      <c r="K159" s="19">
        <f t="shared" si="15"/>
        <v>50</v>
      </c>
      <c r="L159" s="35"/>
      <c r="M159" s="35">
        <v>50</v>
      </c>
      <c r="N159" s="35"/>
      <c r="O159" s="36"/>
      <c r="P159" s="36"/>
      <c r="Q159" s="36"/>
      <c r="R159" s="36"/>
      <c r="S159" s="36"/>
      <c r="T159" s="19" t="s">
        <v>135</v>
      </c>
      <c r="U159" s="19" t="s">
        <v>71</v>
      </c>
      <c r="V159" s="20" t="s">
        <v>590</v>
      </c>
      <c r="W159" s="19" t="s">
        <v>73</v>
      </c>
      <c r="X159" s="2"/>
    </row>
    <row r="160" s="4" customFormat="1" ht="60" customHeight="1" spans="1:24">
      <c r="A160" s="19">
        <f t="shared" si="17"/>
        <v>155</v>
      </c>
      <c r="B160" s="20" t="s">
        <v>692</v>
      </c>
      <c r="C160" s="20" t="s">
        <v>693</v>
      </c>
      <c r="D160" s="44" t="s">
        <v>694</v>
      </c>
      <c r="E160" s="22" t="s">
        <v>77</v>
      </c>
      <c r="F160" s="21" t="s">
        <v>695</v>
      </c>
      <c r="G160" s="21">
        <v>169</v>
      </c>
      <c r="H160" s="21">
        <v>507</v>
      </c>
      <c r="I160" s="21">
        <v>1344</v>
      </c>
      <c r="J160" s="19">
        <f t="shared" si="16"/>
        <v>65</v>
      </c>
      <c r="K160" s="19">
        <f t="shared" si="15"/>
        <v>65</v>
      </c>
      <c r="L160" s="35"/>
      <c r="M160" s="35">
        <v>65</v>
      </c>
      <c r="N160" s="35"/>
      <c r="O160" s="36"/>
      <c r="P160" s="36"/>
      <c r="Q160" s="36"/>
      <c r="R160" s="36"/>
      <c r="S160" s="36"/>
      <c r="T160" s="19" t="s">
        <v>135</v>
      </c>
      <c r="U160" s="19" t="s">
        <v>71</v>
      </c>
      <c r="V160" s="20" t="s">
        <v>590</v>
      </c>
      <c r="W160" s="19" t="s">
        <v>73</v>
      </c>
      <c r="X160" s="2"/>
    </row>
    <row r="161" s="4" customFormat="1" ht="60" customHeight="1" spans="1:24">
      <c r="A161" s="19">
        <f t="shared" si="17"/>
        <v>156</v>
      </c>
      <c r="B161" s="20" t="s">
        <v>696</v>
      </c>
      <c r="C161" s="20" t="s">
        <v>697</v>
      </c>
      <c r="D161" s="21" t="s">
        <v>698</v>
      </c>
      <c r="E161" s="22" t="s">
        <v>77</v>
      </c>
      <c r="F161" s="21" t="s">
        <v>699</v>
      </c>
      <c r="G161" s="21">
        <v>160</v>
      </c>
      <c r="H161" s="21">
        <v>480</v>
      </c>
      <c r="I161" s="21">
        <v>1428</v>
      </c>
      <c r="J161" s="19">
        <f t="shared" si="16"/>
        <v>120</v>
      </c>
      <c r="K161" s="19">
        <f t="shared" si="15"/>
        <v>120</v>
      </c>
      <c r="L161" s="35"/>
      <c r="M161" s="35">
        <v>120</v>
      </c>
      <c r="N161" s="35"/>
      <c r="O161" s="36"/>
      <c r="P161" s="36"/>
      <c r="Q161" s="36"/>
      <c r="R161" s="36"/>
      <c r="S161" s="36"/>
      <c r="T161" s="19" t="s">
        <v>135</v>
      </c>
      <c r="U161" s="19" t="s">
        <v>71</v>
      </c>
      <c r="V161" s="20" t="s">
        <v>590</v>
      </c>
      <c r="W161" s="19" t="s">
        <v>73</v>
      </c>
      <c r="X161" s="2"/>
    </row>
    <row r="162" s="4" customFormat="1" ht="60" customHeight="1" spans="1:24">
      <c r="A162" s="19">
        <f t="shared" si="17"/>
        <v>157</v>
      </c>
      <c r="B162" s="20" t="s">
        <v>700</v>
      </c>
      <c r="C162" s="20" t="s">
        <v>701</v>
      </c>
      <c r="D162" s="21" t="s">
        <v>702</v>
      </c>
      <c r="E162" s="22" t="s">
        <v>77</v>
      </c>
      <c r="F162" s="21" t="s">
        <v>703</v>
      </c>
      <c r="G162" s="21">
        <v>124</v>
      </c>
      <c r="H162" s="21">
        <v>372</v>
      </c>
      <c r="I162" s="21">
        <v>963</v>
      </c>
      <c r="J162" s="19">
        <f t="shared" si="16"/>
        <v>50</v>
      </c>
      <c r="K162" s="19">
        <f t="shared" si="15"/>
        <v>50</v>
      </c>
      <c r="L162" s="35"/>
      <c r="M162" s="35">
        <v>50</v>
      </c>
      <c r="N162" s="35"/>
      <c r="O162" s="36"/>
      <c r="P162" s="36"/>
      <c r="Q162" s="36"/>
      <c r="R162" s="36"/>
      <c r="S162" s="36"/>
      <c r="T162" s="19" t="s">
        <v>135</v>
      </c>
      <c r="U162" s="19" t="s">
        <v>71</v>
      </c>
      <c r="V162" s="20" t="s">
        <v>590</v>
      </c>
      <c r="W162" s="19" t="s">
        <v>73</v>
      </c>
      <c r="X162" s="2"/>
    </row>
    <row r="163" s="2" customFormat="1" ht="60" customHeight="1" spans="1:23">
      <c r="A163" s="19">
        <f t="shared" si="17"/>
        <v>158</v>
      </c>
      <c r="B163" s="20" t="s">
        <v>704</v>
      </c>
      <c r="C163" s="20" t="s">
        <v>705</v>
      </c>
      <c r="D163" s="21" t="s">
        <v>706</v>
      </c>
      <c r="E163" s="22" t="s">
        <v>77</v>
      </c>
      <c r="F163" s="21" t="s">
        <v>707</v>
      </c>
      <c r="G163" s="21">
        <v>89</v>
      </c>
      <c r="H163" s="21">
        <v>267</v>
      </c>
      <c r="I163" s="21">
        <v>1095</v>
      </c>
      <c r="J163" s="19">
        <f t="shared" si="16"/>
        <v>70</v>
      </c>
      <c r="K163" s="19">
        <f t="shared" si="15"/>
        <v>70</v>
      </c>
      <c r="L163" s="35"/>
      <c r="M163" s="35">
        <v>70</v>
      </c>
      <c r="N163" s="35"/>
      <c r="O163" s="36"/>
      <c r="P163" s="36"/>
      <c r="Q163" s="36"/>
      <c r="R163" s="36"/>
      <c r="S163" s="36"/>
      <c r="T163" s="19" t="s">
        <v>135</v>
      </c>
      <c r="U163" s="19" t="s">
        <v>71</v>
      </c>
      <c r="V163" s="20" t="s">
        <v>590</v>
      </c>
      <c r="W163" s="19" t="s">
        <v>73</v>
      </c>
    </row>
    <row r="164" s="2" customFormat="1" ht="95.1" customHeight="1" spans="1:23">
      <c r="A164" s="19">
        <f t="shared" si="17"/>
        <v>159</v>
      </c>
      <c r="B164" s="19" t="s">
        <v>708</v>
      </c>
      <c r="C164" s="19" t="s">
        <v>709</v>
      </c>
      <c r="D164" s="21" t="s">
        <v>710</v>
      </c>
      <c r="E164" s="19" t="s">
        <v>421</v>
      </c>
      <c r="F164" s="21" t="s">
        <v>711</v>
      </c>
      <c r="G164" s="21">
        <v>25</v>
      </c>
      <c r="H164" s="21">
        <v>87</v>
      </c>
      <c r="I164" s="21">
        <v>1830</v>
      </c>
      <c r="J164" s="19">
        <f t="shared" si="16"/>
        <v>68</v>
      </c>
      <c r="K164" s="19">
        <f t="shared" ref="K164:K196" si="18">SUM(L164:O164)</f>
        <v>68</v>
      </c>
      <c r="L164" s="35">
        <v>68</v>
      </c>
      <c r="M164" s="35"/>
      <c r="N164" s="35"/>
      <c r="O164" s="36"/>
      <c r="P164" s="36"/>
      <c r="Q164" s="36"/>
      <c r="R164" s="36"/>
      <c r="S164" s="36"/>
      <c r="T164" s="19" t="s">
        <v>423</v>
      </c>
      <c r="U164" s="19" t="s">
        <v>71</v>
      </c>
      <c r="V164" s="19" t="s">
        <v>590</v>
      </c>
      <c r="W164" s="19" t="s">
        <v>424</v>
      </c>
    </row>
    <row r="165" s="2" customFormat="1" ht="72.9" customHeight="1" spans="1:23">
      <c r="A165" s="19">
        <f t="shared" si="17"/>
        <v>160</v>
      </c>
      <c r="B165" s="19" t="s">
        <v>712</v>
      </c>
      <c r="C165" s="19" t="s">
        <v>713</v>
      </c>
      <c r="D165" s="21" t="s">
        <v>714</v>
      </c>
      <c r="E165" s="19" t="s">
        <v>421</v>
      </c>
      <c r="F165" s="21" t="s">
        <v>715</v>
      </c>
      <c r="G165" s="21">
        <v>25</v>
      </c>
      <c r="H165" s="21">
        <v>75</v>
      </c>
      <c r="I165" s="21">
        <v>456</v>
      </c>
      <c r="J165" s="19">
        <f t="shared" si="16"/>
        <v>35</v>
      </c>
      <c r="K165" s="19">
        <f t="shared" si="18"/>
        <v>35</v>
      </c>
      <c r="L165" s="35">
        <v>35</v>
      </c>
      <c r="M165" s="35"/>
      <c r="N165" s="35"/>
      <c r="O165" s="36"/>
      <c r="P165" s="36"/>
      <c r="Q165" s="36"/>
      <c r="R165" s="36"/>
      <c r="S165" s="36"/>
      <c r="T165" s="19" t="s">
        <v>423</v>
      </c>
      <c r="U165" s="19" t="s">
        <v>71</v>
      </c>
      <c r="V165" s="19" t="s">
        <v>590</v>
      </c>
      <c r="W165" s="19" t="s">
        <v>424</v>
      </c>
    </row>
    <row r="166" s="4" customFormat="1" ht="95.1" customHeight="1" spans="1:24">
      <c r="A166" s="19">
        <f t="shared" si="17"/>
        <v>161</v>
      </c>
      <c r="B166" s="19" t="s">
        <v>716</v>
      </c>
      <c r="C166" s="19" t="s">
        <v>717</v>
      </c>
      <c r="D166" s="21" t="s">
        <v>718</v>
      </c>
      <c r="E166" s="19" t="s">
        <v>421</v>
      </c>
      <c r="F166" s="21" t="s">
        <v>719</v>
      </c>
      <c r="G166" s="21">
        <v>40</v>
      </c>
      <c r="H166" s="21">
        <v>155</v>
      </c>
      <c r="I166" s="21">
        <v>325</v>
      </c>
      <c r="J166" s="19">
        <f t="shared" si="16"/>
        <v>30</v>
      </c>
      <c r="K166" s="19">
        <f t="shared" si="18"/>
        <v>30</v>
      </c>
      <c r="L166" s="35">
        <v>30</v>
      </c>
      <c r="M166" s="35"/>
      <c r="N166" s="35"/>
      <c r="O166" s="36"/>
      <c r="P166" s="36"/>
      <c r="Q166" s="36"/>
      <c r="R166" s="36"/>
      <c r="S166" s="36"/>
      <c r="T166" s="19" t="s">
        <v>423</v>
      </c>
      <c r="U166" s="19" t="s">
        <v>71</v>
      </c>
      <c r="V166" s="19" t="s">
        <v>590</v>
      </c>
      <c r="W166" s="19" t="s">
        <v>424</v>
      </c>
      <c r="X166" s="2"/>
    </row>
    <row r="167" s="4" customFormat="1" ht="95.1" customHeight="1" spans="1:24">
      <c r="A167" s="19">
        <f t="shared" si="17"/>
        <v>162</v>
      </c>
      <c r="B167" s="19" t="s">
        <v>720</v>
      </c>
      <c r="C167" s="19" t="s">
        <v>721</v>
      </c>
      <c r="D167" s="21" t="s">
        <v>722</v>
      </c>
      <c r="E167" s="19" t="s">
        <v>421</v>
      </c>
      <c r="F167" s="21" t="s">
        <v>723</v>
      </c>
      <c r="G167" s="21">
        <v>32</v>
      </c>
      <c r="H167" s="21">
        <v>105</v>
      </c>
      <c r="I167" s="21">
        <v>325</v>
      </c>
      <c r="J167" s="19">
        <f t="shared" si="16"/>
        <v>30</v>
      </c>
      <c r="K167" s="19">
        <f t="shared" si="18"/>
        <v>30</v>
      </c>
      <c r="L167" s="35">
        <v>30</v>
      </c>
      <c r="M167" s="35"/>
      <c r="N167" s="35"/>
      <c r="O167" s="36"/>
      <c r="P167" s="36"/>
      <c r="Q167" s="36"/>
      <c r="R167" s="36"/>
      <c r="S167" s="36"/>
      <c r="T167" s="19" t="s">
        <v>423</v>
      </c>
      <c r="U167" s="19" t="s">
        <v>71</v>
      </c>
      <c r="V167" s="19" t="s">
        <v>590</v>
      </c>
      <c r="W167" s="19" t="s">
        <v>424</v>
      </c>
      <c r="X167" s="2"/>
    </row>
    <row r="168" s="3" customFormat="1" ht="78" customHeight="1" spans="1:24">
      <c r="A168" s="19">
        <f t="shared" si="17"/>
        <v>163</v>
      </c>
      <c r="B168" s="19" t="s">
        <v>724</v>
      </c>
      <c r="C168" s="19" t="s">
        <v>725</v>
      </c>
      <c r="D168" s="21" t="s">
        <v>726</v>
      </c>
      <c r="E168" s="19" t="s">
        <v>727</v>
      </c>
      <c r="F168" s="21" t="s">
        <v>728</v>
      </c>
      <c r="G168" s="21">
        <v>290</v>
      </c>
      <c r="H168" s="21">
        <v>872</v>
      </c>
      <c r="I168" s="21">
        <v>4658</v>
      </c>
      <c r="J168" s="19">
        <f t="shared" si="16"/>
        <v>1820</v>
      </c>
      <c r="K168" s="19"/>
      <c r="L168" s="19"/>
      <c r="M168" s="35"/>
      <c r="N168" s="19"/>
      <c r="O168" s="37"/>
      <c r="P168" s="37">
        <f>Q168+R168</f>
        <v>1820</v>
      </c>
      <c r="Q168" s="19">
        <v>1820</v>
      </c>
      <c r="R168" s="37"/>
      <c r="S168" s="37"/>
      <c r="T168" s="19" t="s">
        <v>604</v>
      </c>
      <c r="U168" s="19" t="s">
        <v>71</v>
      </c>
      <c r="V168" s="19" t="s">
        <v>590</v>
      </c>
      <c r="W168" s="19" t="s">
        <v>438</v>
      </c>
      <c r="X168" s="2"/>
    </row>
    <row r="169" s="3" customFormat="1" ht="99.9" customHeight="1" spans="1:24">
      <c r="A169" s="19">
        <f t="shared" si="17"/>
        <v>164</v>
      </c>
      <c r="B169" s="19" t="s">
        <v>729</v>
      </c>
      <c r="C169" s="19" t="s">
        <v>730</v>
      </c>
      <c r="D169" s="21" t="s">
        <v>731</v>
      </c>
      <c r="E169" s="19" t="s">
        <v>727</v>
      </c>
      <c r="F169" s="21" t="s">
        <v>732</v>
      </c>
      <c r="G169" s="21">
        <v>143</v>
      </c>
      <c r="H169" s="21">
        <v>431</v>
      </c>
      <c r="I169" s="21">
        <v>1065</v>
      </c>
      <c r="J169" s="19">
        <f t="shared" si="16"/>
        <v>1700</v>
      </c>
      <c r="K169" s="19"/>
      <c r="L169" s="19"/>
      <c r="M169" s="35"/>
      <c r="N169" s="19"/>
      <c r="O169" s="37"/>
      <c r="P169" s="37">
        <f>Q169+R169</f>
        <v>1700</v>
      </c>
      <c r="Q169" s="19">
        <v>1700</v>
      </c>
      <c r="R169" s="37"/>
      <c r="S169" s="37"/>
      <c r="T169" s="19" t="s">
        <v>604</v>
      </c>
      <c r="U169" s="19" t="s">
        <v>71</v>
      </c>
      <c r="V169" s="19" t="s">
        <v>590</v>
      </c>
      <c r="W169" s="19" t="s">
        <v>438</v>
      </c>
      <c r="X169" s="2"/>
    </row>
    <row r="170" s="3" customFormat="1" ht="56.1" customHeight="1" spans="1:24">
      <c r="A170" s="19">
        <f t="shared" si="17"/>
        <v>165</v>
      </c>
      <c r="B170" s="19" t="s">
        <v>733</v>
      </c>
      <c r="C170" s="19" t="s">
        <v>734</v>
      </c>
      <c r="D170" s="21" t="s">
        <v>735</v>
      </c>
      <c r="E170" s="19" t="s">
        <v>736</v>
      </c>
      <c r="F170" s="21" t="s">
        <v>603</v>
      </c>
      <c r="G170" s="21">
        <v>3423</v>
      </c>
      <c r="H170" s="21">
        <v>10271</v>
      </c>
      <c r="I170" s="21">
        <v>23156</v>
      </c>
      <c r="J170" s="19">
        <f t="shared" si="16"/>
        <v>150</v>
      </c>
      <c r="K170" s="19"/>
      <c r="L170" s="19"/>
      <c r="M170" s="19"/>
      <c r="N170" s="19"/>
      <c r="O170" s="37"/>
      <c r="P170" s="37">
        <f>Q170+R170</f>
        <v>150</v>
      </c>
      <c r="Q170" s="19">
        <v>150</v>
      </c>
      <c r="R170" s="37"/>
      <c r="S170" s="37"/>
      <c r="T170" s="19" t="s">
        <v>604</v>
      </c>
      <c r="U170" s="19" t="s">
        <v>71</v>
      </c>
      <c r="V170" s="19" t="s">
        <v>590</v>
      </c>
      <c r="W170" s="19" t="s">
        <v>438</v>
      </c>
      <c r="X170" s="2"/>
    </row>
    <row r="171" s="3" customFormat="1" ht="56.1" customHeight="1" spans="1:24">
      <c r="A171" s="19">
        <f t="shared" si="17"/>
        <v>166</v>
      </c>
      <c r="B171" s="20" t="s">
        <v>737</v>
      </c>
      <c r="C171" s="20" t="s">
        <v>738</v>
      </c>
      <c r="D171" s="21" t="s">
        <v>739</v>
      </c>
      <c r="E171" s="22" t="s">
        <v>740</v>
      </c>
      <c r="F171" s="21" t="s">
        <v>741</v>
      </c>
      <c r="G171" s="21">
        <v>90</v>
      </c>
      <c r="H171" s="21">
        <v>270</v>
      </c>
      <c r="I171" s="21">
        <v>960</v>
      </c>
      <c r="J171" s="19">
        <f t="shared" si="16"/>
        <v>140</v>
      </c>
      <c r="K171" s="19">
        <f t="shared" si="18"/>
        <v>140</v>
      </c>
      <c r="L171" s="35"/>
      <c r="M171" s="35"/>
      <c r="N171" s="35"/>
      <c r="O171" s="36">
        <v>140</v>
      </c>
      <c r="P171" s="36"/>
      <c r="Q171" s="36"/>
      <c r="R171" s="36"/>
      <c r="S171" s="36"/>
      <c r="T171" s="19" t="s">
        <v>135</v>
      </c>
      <c r="U171" s="19" t="s">
        <v>71</v>
      </c>
      <c r="V171" s="20" t="s">
        <v>590</v>
      </c>
      <c r="W171" s="19" t="s">
        <v>73</v>
      </c>
      <c r="X171" s="2"/>
    </row>
    <row r="172" s="3" customFormat="1" ht="56.1" customHeight="1" spans="1:24">
      <c r="A172" s="19">
        <f t="shared" si="17"/>
        <v>167</v>
      </c>
      <c r="B172" s="20" t="s">
        <v>742</v>
      </c>
      <c r="C172" s="20" t="s">
        <v>743</v>
      </c>
      <c r="D172" s="21" t="s">
        <v>744</v>
      </c>
      <c r="E172" s="22" t="s">
        <v>740</v>
      </c>
      <c r="F172" s="21" t="s">
        <v>745</v>
      </c>
      <c r="G172" s="21">
        <v>212</v>
      </c>
      <c r="H172" s="21">
        <v>636</v>
      </c>
      <c r="I172" s="21">
        <v>780</v>
      </c>
      <c r="J172" s="19">
        <f t="shared" si="16"/>
        <v>210</v>
      </c>
      <c r="K172" s="19">
        <f t="shared" si="18"/>
        <v>210</v>
      </c>
      <c r="L172" s="35"/>
      <c r="M172" s="35"/>
      <c r="N172" s="35"/>
      <c r="O172" s="36">
        <v>210</v>
      </c>
      <c r="P172" s="36"/>
      <c r="Q172" s="36"/>
      <c r="R172" s="36"/>
      <c r="S172" s="36"/>
      <c r="T172" s="19" t="s">
        <v>135</v>
      </c>
      <c r="U172" s="19" t="s">
        <v>71</v>
      </c>
      <c r="V172" s="20" t="s">
        <v>590</v>
      </c>
      <c r="W172" s="19" t="s">
        <v>73</v>
      </c>
      <c r="X172" s="2"/>
    </row>
    <row r="173" s="3" customFormat="1" ht="78.9" customHeight="1" spans="1:24">
      <c r="A173" s="19">
        <f t="shared" si="17"/>
        <v>168</v>
      </c>
      <c r="B173" s="20" t="s">
        <v>746</v>
      </c>
      <c r="C173" s="20" t="s">
        <v>747</v>
      </c>
      <c r="D173" s="21" t="s">
        <v>748</v>
      </c>
      <c r="E173" s="22" t="s">
        <v>501</v>
      </c>
      <c r="F173" s="21" t="s">
        <v>749</v>
      </c>
      <c r="G173" s="21">
        <v>57</v>
      </c>
      <c r="H173" s="21">
        <v>171</v>
      </c>
      <c r="I173" s="21">
        <v>483</v>
      </c>
      <c r="J173" s="19">
        <f t="shared" si="16"/>
        <v>200</v>
      </c>
      <c r="K173" s="19">
        <f t="shared" si="18"/>
        <v>200</v>
      </c>
      <c r="L173" s="35"/>
      <c r="M173" s="35">
        <v>200</v>
      </c>
      <c r="N173" s="35"/>
      <c r="O173" s="35"/>
      <c r="P173" s="35"/>
      <c r="Q173" s="35"/>
      <c r="R173" s="35"/>
      <c r="S173" s="35"/>
      <c r="T173" s="19" t="s">
        <v>595</v>
      </c>
      <c r="U173" s="19" t="s">
        <v>71</v>
      </c>
      <c r="V173" s="20" t="s">
        <v>590</v>
      </c>
      <c r="W173" s="19" t="s">
        <v>750</v>
      </c>
      <c r="X173" s="2"/>
    </row>
    <row r="174" s="3" customFormat="1" ht="69.9" customHeight="1" spans="1:24">
      <c r="A174" s="19">
        <f t="shared" si="17"/>
        <v>169</v>
      </c>
      <c r="B174" s="20" t="s">
        <v>751</v>
      </c>
      <c r="C174" s="20" t="s">
        <v>75</v>
      </c>
      <c r="D174" s="21" t="s">
        <v>752</v>
      </c>
      <c r="E174" s="22" t="s">
        <v>77</v>
      </c>
      <c r="F174" s="21" t="s">
        <v>753</v>
      </c>
      <c r="G174" s="21">
        <v>500</v>
      </c>
      <c r="H174" s="21">
        <v>500</v>
      </c>
      <c r="I174" s="21">
        <v>1000</v>
      </c>
      <c r="J174" s="19">
        <f t="shared" si="16"/>
        <v>150</v>
      </c>
      <c r="K174" s="19">
        <f t="shared" si="18"/>
        <v>150</v>
      </c>
      <c r="L174" s="35">
        <v>150</v>
      </c>
      <c r="M174" s="35"/>
      <c r="N174" s="35"/>
      <c r="O174" s="36"/>
      <c r="P174" s="36"/>
      <c r="Q174" s="36"/>
      <c r="R174" s="36"/>
      <c r="S174" s="36"/>
      <c r="T174" s="19" t="s">
        <v>70</v>
      </c>
      <c r="U174" s="19" t="s">
        <v>754</v>
      </c>
      <c r="V174" s="19" t="s">
        <v>755</v>
      </c>
      <c r="W174" s="19" t="s">
        <v>73</v>
      </c>
      <c r="X174" s="2"/>
    </row>
    <row r="175" s="3" customFormat="1" ht="69.9" customHeight="1" spans="1:24">
      <c r="A175" s="19">
        <f t="shared" si="17"/>
        <v>170</v>
      </c>
      <c r="B175" s="20" t="s">
        <v>756</v>
      </c>
      <c r="C175" s="20" t="s">
        <v>75</v>
      </c>
      <c r="D175" s="21" t="s">
        <v>757</v>
      </c>
      <c r="E175" s="22" t="s">
        <v>77</v>
      </c>
      <c r="F175" s="21" t="s">
        <v>758</v>
      </c>
      <c r="G175" s="21">
        <v>1166</v>
      </c>
      <c r="H175" s="21">
        <v>1166</v>
      </c>
      <c r="I175" s="21">
        <v>1166</v>
      </c>
      <c r="J175" s="19">
        <f t="shared" si="16"/>
        <v>350</v>
      </c>
      <c r="K175" s="19">
        <f t="shared" si="18"/>
        <v>350</v>
      </c>
      <c r="L175" s="35">
        <f>300+50</f>
        <v>350</v>
      </c>
      <c r="M175" s="35"/>
      <c r="N175" s="35"/>
      <c r="O175" s="36"/>
      <c r="P175" s="36"/>
      <c r="Q175" s="36"/>
      <c r="R175" s="36"/>
      <c r="S175" s="36"/>
      <c r="T175" s="19" t="s">
        <v>70</v>
      </c>
      <c r="U175" s="19" t="s">
        <v>79</v>
      </c>
      <c r="V175" s="19" t="s">
        <v>755</v>
      </c>
      <c r="W175" s="19" t="s">
        <v>73</v>
      </c>
      <c r="X175" s="2"/>
    </row>
    <row r="176" s="3" customFormat="1" ht="69.9" customHeight="1" spans="1:24">
      <c r="A176" s="19">
        <f t="shared" si="17"/>
        <v>171</v>
      </c>
      <c r="B176" s="20" t="s">
        <v>759</v>
      </c>
      <c r="C176" s="19" t="s">
        <v>75</v>
      </c>
      <c r="D176" s="21" t="s">
        <v>760</v>
      </c>
      <c r="E176" s="22" t="s">
        <v>77</v>
      </c>
      <c r="F176" s="21" t="s">
        <v>761</v>
      </c>
      <c r="G176" s="21">
        <v>3000</v>
      </c>
      <c r="H176" s="21">
        <v>3000</v>
      </c>
      <c r="I176" s="21">
        <v>3000</v>
      </c>
      <c r="J176" s="19">
        <f t="shared" si="16"/>
        <v>182.659</v>
      </c>
      <c r="K176" s="19">
        <f t="shared" si="18"/>
        <v>182.659</v>
      </c>
      <c r="L176" s="35">
        <f>368.6379-185.9789</f>
        <v>182.659</v>
      </c>
      <c r="M176" s="35"/>
      <c r="N176" s="35"/>
      <c r="O176" s="36"/>
      <c r="P176" s="36"/>
      <c r="Q176" s="36"/>
      <c r="R176" s="36"/>
      <c r="S176" s="36"/>
      <c r="T176" s="19" t="s">
        <v>762</v>
      </c>
      <c r="U176" s="19" t="s">
        <v>121</v>
      </c>
      <c r="V176" s="19" t="s">
        <v>755</v>
      </c>
      <c r="W176" s="19" t="s">
        <v>73</v>
      </c>
      <c r="X176" s="2"/>
    </row>
    <row r="177" s="3" customFormat="1" ht="69.9" customHeight="1" spans="1:24">
      <c r="A177" s="19">
        <f t="shared" si="17"/>
        <v>172</v>
      </c>
      <c r="B177" s="20" t="s">
        <v>763</v>
      </c>
      <c r="C177" s="19" t="s">
        <v>75</v>
      </c>
      <c r="D177" s="21" t="s">
        <v>764</v>
      </c>
      <c r="E177" s="22" t="s">
        <v>77</v>
      </c>
      <c r="F177" s="21" t="s">
        <v>765</v>
      </c>
      <c r="G177" s="21">
        <v>2180</v>
      </c>
      <c r="H177" s="21">
        <v>2180</v>
      </c>
      <c r="I177" s="21">
        <v>2180</v>
      </c>
      <c r="J177" s="19">
        <f t="shared" si="16"/>
        <v>1070</v>
      </c>
      <c r="K177" s="19">
        <f t="shared" si="18"/>
        <v>1070</v>
      </c>
      <c r="L177" s="35">
        <f>800+240</f>
        <v>1040</v>
      </c>
      <c r="M177" s="35">
        <v>30</v>
      </c>
      <c r="N177" s="35"/>
      <c r="O177" s="36"/>
      <c r="P177" s="36"/>
      <c r="Q177" s="36"/>
      <c r="R177" s="36"/>
      <c r="S177" s="36"/>
      <c r="T177" s="19" t="s">
        <v>762</v>
      </c>
      <c r="U177" s="19" t="s">
        <v>121</v>
      </c>
      <c r="V177" s="19" t="s">
        <v>755</v>
      </c>
      <c r="W177" s="19" t="s">
        <v>73</v>
      </c>
      <c r="X177" s="2"/>
    </row>
    <row r="178" s="3" customFormat="1" ht="69.9" customHeight="1" spans="1:24">
      <c r="A178" s="19">
        <f t="shared" si="17"/>
        <v>173</v>
      </c>
      <c r="B178" s="20" t="s">
        <v>766</v>
      </c>
      <c r="C178" s="19" t="s">
        <v>109</v>
      </c>
      <c r="D178" s="23" t="s">
        <v>767</v>
      </c>
      <c r="E178" s="22" t="s">
        <v>768</v>
      </c>
      <c r="F178" s="21" t="s">
        <v>769</v>
      </c>
      <c r="G178" s="21">
        <v>166</v>
      </c>
      <c r="H178" s="21">
        <v>498</v>
      </c>
      <c r="I178" s="21">
        <v>1248</v>
      </c>
      <c r="J178" s="19">
        <f t="shared" si="16"/>
        <v>80</v>
      </c>
      <c r="K178" s="19">
        <f t="shared" si="18"/>
        <v>80</v>
      </c>
      <c r="L178" s="35"/>
      <c r="M178" s="35">
        <v>80</v>
      </c>
      <c r="N178" s="35"/>
      <c r="O178" s="36"/>
      <c r="P178" s="36"/>
      <c r="Q178" s="36"/>
      <c r="R178" s="36"/>
      <c r="S178" s="36"/>
      <c r="T178" s="19" t="s">
        <v>167</v>
      </c>
      <c r="U178" s="19" t="s">
        <v>71</v>
      </c>
      <c r="V178" s="19" t="s">
        <v>755</v>
      </c>
      <c r="W178" s="19" t="s">
        <v>73</v>
      </c>
      <c r="X178" s="2"/>
    </row>
    <row r="179" s="3" customFormat="1" ht="69.9" customHeight="1" spans="1:24">
      <c r="A179" s="19">
        <f t="shared" si="17"/>
        <v>174</v>
      </c>
      <c r="B179" s="20" t="s">
        <v>770</v>
      </c>
      <c r="C179" s="19" t="s">
        <v>81</v>
      </c>
      <c r="D179" s="20" t="s">
        <v>771</v>
      </c>
      <c r="E179" s="22" t="s">
        <v>768</v>
      </c>
      <c r="F179" s="20" t="s">
        <v>772</v>
      </c>
      <c r="G179" s="20">
        <v>120</v>
      </c>
      <c r="H179" s="20">
        <v>380</v>
      </c>
      <c r="I179" s="20">
        <v>1243</v>
      </c>
      <c r="J179" s="19">
        <f t="shared" si="16"/>
        <v>80</v>
      </c>
      <c r="K179" s="19">
        <f t="shared" si="18"/>
        <v>80</v>
      </c>
      <c r="L179" s="35"/>
      <c r="M179" s="35">
        <v>80</v>
      </c>
      <c r="N179" s="35"/>
      <c r="O179" s="36"/>
      <c r="P179" s="36"/>
      <c r="Q179" s="36"/>
      <c r="R179" s="36"/>
      <c r="S179" s="36"/>
      <c r="T179" s="19" t="s">
        <v>167</v>
      </c>
      <c r="U179" s="19" t="s">
        <v>71</v>
      </c>
      <c r="V179" s="19" t="s">
        <v>755</v>
      </c>
      <c r="W179" s="19" t="s">
        <v>73</v>
      </c>
      <c r="X179" s="2"/>
    </row>
    <row r="180" s="3" customFormat="1" ht="69.9" customHeight="1" spans="1:24">
      <c r="A180" s="19">
        <f t="shared" si="17"/>
        <v>175</v>
      </c>
      <c r="B180" s="20" t="s">
        <v>773</v>
      </c>
      <c r="C180" s="19" t="s">
        <v>85</v>
      </c>
      <c r="D180" s="21" t="s">
        <v>774</v>
      </c>
      <c r="E180" s="22" t="s">
        <v>768</v>
      </c>
      <c r="F180" s="21" t="s">
        <v>775</v>
      </c>
      <c r="G180" s="21">
        <v>102</v>
      </c>
      <c r="H180" s="21">
        <v>306</v>
      </c>
      <c r="I180" s="21">
        <v>1268</v>
      </c>
      <c r="J180" s="19">
        <f t="shared" si="16"/>
        <v>80</v>
      </c>
      <c r="K180" s="19">
        <f t="shared" si="18"/>
        <v>80</v>
      </c>
      <c r="L180" s="35"/>
      <c r="M180" s="35">
        <v>80</v>
      </c>
      <c r="N180" s="35"/>
      <c r="O180" s="36"/>
      <c r="P180" s="36"/>
      <c r="Q180" s="36"/>
      <c r="R180" s="36"/>
      <c r="S180" s="36"/>
      <c r="T180" s="19" t="s">
        <v>167</v>
      </c>
      <c r="U180" s="19" t="s">
        <v>71</v>
      </c>
      <c r="V180" s="19" t="s">
        <v>755</v>
      </c>
      <c r="W180" s="19" t="s">
        <v>73</v>
      </c>
      <c r="X180" s="2"/>
    </row>
    <row r="181" s="3" customFormat="1" ht="102.9" customHeight="1" spans="1:24">
      <c r="A181" s="19">
        <f t="shared" si="17"/>
        <v>176</v>
      </c>
      <c r="B181" s="20" t="s">
        <v>776</v>
      </c>
      <c r="C181" s="19" t="s">
        <v>105</v>
      </c>
      <c r="D181" s="21" t="s">
        <v>777</v>
      </c>
      <c r="E181" s="22" t="s">
        <v>768</v>
      </c>
      <c r="F181" s="21" t="s">
        <v>778</v>
      </c>
      <c r="G181" s="21">
        <v>94</v>
      </c>
      <c r="H181" s="21">
        <v>349</v>
      </c>
      <c r="I181" s="21">
        <v>798</v>
      </c>
      <c r="J181" s="19">
        <f t="shared" si="16"/>
        <v>80</v>
      </c>
      <c r="K181" s="19">
        <f t="shared" si="18"/>
        <v>80</v>
      </c>
      <c r="L181" s="35"/>
      <c r="M181" s="35">
        <v>80</v>
      </c>
      <c r="N181" s="35"/>
      <c r="O181" s="36"/>
      <c r="P181" s="36"/>
      <c r="Q181" s="36"/>
      <c r="R181" s="36"/>
      <c r="S181" s="36"/>
      <c r="T181" s="19" t="s">
        <v>167</v>
      </c>
      <c r="U181" s="19" t="s">
        <v>71</v>
      </c>
      <c r="V181" s="19" t="s">
        <v>755</v>
      </c>
      <c r="W181" s="19" t="s">
        <v>73</v>
      </c>
      <c r="X181" s="2"/>
    </row>
    <row r="182" s="3" customFormat="1" ht="248.1" customHeight="1" spans="1:24">
      <c r="A182" s="19">
        <f t="shared" si="17"/>
        <v>177</v>
      </c>
      <c r="B182" s="20" t="s">
        <v>779</v>
      </c>
      <c r="C182" s="19" t="s">
        <v>780</v>
      </c>
      <c r="D182" s="24" t="s">
        <v>781</v>
      </c>
      <c r="E182" s="22" t="s">
        <v>768</v>
      </c>
      <c r="F182" s="21" t="s">
        <v>782</v>
      </c>
      <c r="G182" s="21">
        <v>130</v>
      </c>
      <c r="H182" s="21">
        <v>515</v>
      </c>
      <c r="I182" s="21">
        <v>515</v>
      </c>
      <c r="J182" s="19">
        <f t="shared" si="16"/>
        <v>300</v>
      </c>
      <c r="K182" s="19">
        <f t="shared" si="18"/>
        <v>300</v>
      </c>
      <c r="L182" s="35">
        <v>200</v>
      </c>
      <c r="M182" s="35">
        <v>100</v>
      </c>
      <c r="N182" s="35"/>
      <c r="O182" s="36"/>
      <c r="P182" s="36"/>
      <c r="Q182" s="36"/>
      <c r="R182" s="36"/>
      <c r="S182" s="36"/>
      <c r="T182" s="19" t="s">
        <v>167</v>
      </c>
      <c r="U182" s="19" t="s">
        <v>71</v>
      </c>
      <c r="V182" s="19" t="s">
        <v>755</v>
      </c>
      <c r="W182" s="19" t="s">
        <v>73</v>
      </c>
      <c r="X182" s="2"/>
    </row>
    <row r="183" s="3" customFormat="1" ht="137.1" customHeight="1" spans="1:24">
      <c r="A183" s="19">
        <f t="shared" si="17"/>
        <v>178</v>
      </c>
      <c r="B183" s="20" t="s">
        <v>783</v>
      </c>
      <c r="C183" s="19" t="s">
        <v>784</v>
      </c>
      <c r="D183" s="24" t="s">
        <v>785</v>
      </c>
      <c r="E183" s="22" t="s">
        <v>768</v>
      </c>
      <c r="F183" s="21" t="s">
        <v>786</v>
      </c>
      <c r="G183" s="21">
        <v>56</v>
      </c>
      <c r="H183" s="21">
        <v>168</v>
      </c>
      <c r="I183" s="21">
        <v>1156</v>
      </c>
      <c r="J183" s="19">
        <f t="shared" si="16"/>
        <v>200</v>
      </c>
      <c r="K183" s="19">
        <f t="shared" si="18"/>
        <v>200</v>
      </c>
      <c r="L183" s="35">
        <v>100</v>
      </c>
      <c r="M183" s="35">
        <v>100</v>
      </c>
      <c r="N183" s="35"/>
      <c r="O183" s="36"/>
      <c r="P183" s="36"/>
      <c r="Q183" s="36"/>
      <c r="R183" s="36"/>
      <c r="S183" s="36"/>
      <c r="T183" s="19" t="s">
        <v>167</v>
      </c>
      <c r="U183" s="19" t="s">
        <v>71</v>
      </c>
      <c r="V183" s="19" t="s">
        <v>755</v>
      </c>
      <c r="W183" s="19" t="s">
        <v>73</v>
      </c>
      <c r="X183" s="2"/>
    </row>
    <row r="184" s="3" customFormat="1" ht="162" customHeight="1" spans="1:24">
      <c r="A184" s="19">
        <f t="shared" si="17"/>
        <v>179</v>
      </c>
      <c r="B184" s="20" t="s">
        <v>787</v>
      </c>
      <c r="C184" s="19" t="s">
        <v>788</v>
      </c>
      <c r="D184" s="24" t="s">
        <v>789</v>
      </c>
      <c r="E184" s="22" t="s">
        <v>768</v>
      </c>
      <c r="F184" s="23" t="s">
        <v>790</v>
      </c>
      <c r="G184" s="21">
        <v>66</v>
      </c>
      <c r="H184" s="21">
        <v>198</v>
      </c>
      <c r="I184" s="21">
        <v>2214</v>
      </c>
      <c r="J184" s="19">
        <f t="shared" si="16"/>
        <v>300</v>
      </c>
      <c r="K184" s="19">
        <f t="shared" si="18"/>
        <v>300</v>
      </c>
      <c r="L184" s="35">
        <v>200</v>
      </c>
      <c r="M184" s="35">
        <v>100</v>
      </c>
      <c r="N184" s="35"/>
      <c r="O184" s="36"/>
      <c r="P184" s="36"/>
      <c r="Q184" s="36"/>
      <c r="R184" s="36"/>
      <c r="S184" s="36"/>
      <c r="T184" s="19" t="s">
        <v>167</v>
      </c>
      <c r="U184" s="19" t="s">
        <v>71</v>
      </c>
      <c r="V184" s="19" t="s">
        <v>755</v>
      </c>
      <c r="W184" s="19" t="s">
        <v>73</v>
      </c>
      <c r="X184" s="2"/>
    </row>
    <row r="185" s="3" customFormat="1" ht="204" customHeight="1" spans="1:24">
      <c r="A185" s="19">
        <f t="shared" si="17"/>
        <v>180</v>
      </c>
      <c r="B185" s="20" t="s">
        <v>791</v>
      </c>
      <c r="C185" s="19" t="s">
        <v>792</v>
      </c>
      <c r="D185" s="21" t="s">
        <v>793</v>
      </c>
      <c r="E185" s="22" t="s">
        <v>768</v>
      </c>
      <c r="F185" s="21" t="s">
        <v>794</v>
      </c>
      <c r="G185" s="21">
        <v>73</v>
      </c>
      <c r="H185" s="21">
        <v>219</v>
      </c>
      <c r="I185" s="21">
        <v>2767</v>
      </c>
      <c r="J185" s="19">
        <f t="shared" si="16"/>
        <v>280</v>
      </c>
      <c r="K185" s="19">
        <f t="shared" si="18"/>
        <v>280</v>
      </c>
      <c r="L185" s="35">
        <v>100</v>
      </c>
      <c r="M185" s="35">
        <v>180</v>
      </c>
      <c r="N185" s="35"/>
      <c r="O185" s="36"/>
      <c r="P185" s="36"/>
      <c r="Q185" s="36"/>
      <c r="R185" s="36"/>
      <c r="S185" s="36"/>
      <c r="T185" s="19" t="s">
        <v>167</v>
      </c>
      <c r="U185" s="19" t="s">
        <v>71</v>
      </c>
      <c r="V185" s="19" t="s">
        <v>755</v>
      </c>
      <c r="W185" s="19" t="s">
        <v>73</v>
      </c>
      <c r="X185" s="2"/>
    </row>
    <row r="186" s="3" customFormat="1" ht="114.9" customHeight="1" spans="1:24">
      <c r="A186" s="19">
        <f t="shared" si="17"/>
        <v>181</v>
      </c>
      <c r="B186" s="20" t="s">
        <v>795</v>
      </c>
      <c r="C186" s="19" t="s">
        <v>434</v>
      </c>
      <c r="D186" s="24" t="s">
        <v>796</v>
      </c>
      <c r="E186" s="22" t="s">
        <v>768</v>
      </c>
      <c r="F186" s="21" t="s">
        <v>797</v>
      </c>
      <c r="G186" s="21">
        <v>52</v>
      </c>
      <c r="H186" s="21">
        <v>169</v>
      </c>
      <c r="I186" s="21">
        <v>556</v>
      </c>
      <c r="J186" s="19">
        <v>80</v>
      </c>
      <c r="K186" s="19">
        <f t="shared" si="18"/>
        <v>80</v>
      </c>
      <c r="L186" s="35"/>
      <c r="M186" s="35">
        <v>80</v>
      </c>
      <c r="N186" s="35"/>
      <c r="O186" s="36"/>
      <c r="P186" s="36"/>
      <c r="Q186" s="36"/>
      <c r="R186" s="36"/>
      <c r="S186" s="36"/>
      <c r="T186" s="19" t="s">
        <v>167</v>
      </c>
      <c r="U186" s="19" t="s">
        <v>71</v>
      </c>
      <c r="V186" s="19" t="s">
        <v>755</v>
      </c>
      <c r="W186" s="19" t="s">
        <v>73</v>
      </c>
      <c r="X186" s="2"/>
    </row>
    <row r="187" s="3" customFormat="1" ht="192.9" customHeight="1" spans="1:24">
      <c r="A187" s="19">
        <f t="shared" si="17"/>
        <v>182</v>
      </c>
      <c r="B187" s="20" t="s">
        <v>798</v>
      </c>
      <c r="C187" s="19" t="s">
        <v>799</v>
      </c>
      <c r="D187" s="21" t="s">
        <v>800</v>
      </c>
      <c r="E187" s="22" t="s">
        <v>768</v>
      </c>
      <c r="F187" s="21" t="s">
        <v>801</v>
      </c>
      <c r="G187" s="21">
        <v>152</v>
      </c>
      <c r="H187" s="21">
        <v>469</v>
      </c>
      <c r="I187" s="21">
        <v>1978</v>
      </c>
      <c r="J187" s="19">
        <f t="shared" si="16"/>
        <v>280</v>
      </c>
      <c r="K187" s="19">
        <f t="shared" si="18"/>
        <v>280</v>
      </c>
      <c r="L187" s="35">
        <v>100</v>
      </c>
      <c r="M187" s="35">
        <v>180</v>
      </c>
      <c r="N187" s="35"/>
      <c r="O187" s="36"/>
      <c r="P187" s="36"/>
      <c r="Q187" s="36"/>
      <c r="R187" s="36"/>
      <c r="S187" s="36"/>
      <c r="T187" s="19" t="s">
        <v>167</v>
      </c>
      <c r="U187" s="19" t="s">
        <v>71</v>
      </c>
      <c r="V187" s="19" t="s">
        <v>755</v>
      </c>
      <c r="W187" s="19" t="s">
        <v>73</v>
      </c>
      <c r="X187" s="2"/>
    </row>
    <row r="188" s="3" customFormat="1" ht="66.9" customHeight="1" spans="1:24">
      <c r="A188" s="19">
        <f t="shared" si="17"/>
        <v>183</v>
      </c>
      <c r="B188" s="19" t="s">
        <v>802</v>
      </c>
      <c r="C188" s="19" t="s">
        <v>803</v>
      </c>
      <c r="D188" s="21" t="s">
        <v>804</v>
      </c>
      <c r="E188" s="19" t="s">
        <v>421</v>
      </c>
      <c r="F188" s="21" t="s">
        <v>805</v>
      </c>
      <c r="G188" s="21">
        <v>69</v>
      </c>
      <c r="H188" s="21">
        <v>220</v>
      </c>
      <c r="I188" s="21">
        <v>728</v>
      </c>
      <c r="J188" s="19">
        <f t="shared" si="16"/>
        <v>60</v>
      </c>
      <c r="K188" s="19">
        <f t="shared" si="18"/>
        <v>60</v>
      </c>
      <c r="L188" s="35">
        <v>60</v>
      </c>
      <c r="M188" s="35"/>
      <c r="N188" s="35"/>
      <c r="O188" s="36"/>
      <c r="P188" s="36"/>
      <c r="Q188" s="36"/>
      <c r="R188" s="36"/>
      <c r="S188" s="36"/>
      <c r="T188" s="19" t="s">
        <v>423</v>
      </c>
      <c r="U188" s="19" t="s">
        <v>71</v>
      </c>
      <c r="V188" s="19" t="s">
        <v>755</v>
      </c>
      <c r="W188" s="19" t="s">
        <v>424</v>
      </c>
      <c r="X188" s="2"/>
    </row>
    <row r="189" s="3" customFormat="1" ht="66.9" customHeight="1" spans="1:24">
      <c r="A189" s="19">
        <f t="shared" si="17"/>
        <v>184</v>
      </c>
      <c r="B189" s="20" t="s">
        <v>806</v>
      </c>
      <c r="C189" s="19" t="s">
        <v>807</v>
      </c>
      <c r="D189" s="23" t="s">
        <v>808</v>
      </c>
      <c r="E189" s="52" t="s">
        <v>809</v>
      </c>
      <c r="F189" s="21" t="s">
        <v>810</v>
      </c>
      <c r="G189" s="21">
        <v>102</v>
      </c>
      <c r="H189" s="21">
        <v>306</v>
      </c>
      <c r="I189" s="21">
        <v>1130</v>
      </c>
      <c r="J189" s="19">
        <f t="shared" si="16"/>
        <v>180</v>
      </c>
      <c r="K189" s="19">
        <f t="shared" si="18"/>
        <v>180</v>
      </c>
      <c r="L189" s="35"/>
      <c r="M189" s="35"/>
      <c r="N189" s="35"/>
      <c r="O189" s="51">
        <v>180</v>
      </c>
      <c r="P189" s="51"/>
      <c r="Q189" s="51"/>
      <c r="R189" s="50"/>
      <c r="S189" s="50"/>
      <c r="T189" s="19" t="s">
        <v>167</v>
      </c>
      <c r="U189" s="19" t="s">
        <v>71</v>
      </c>
      <c r="V189" s="19" t="s">
        <v>755</v>
      </c>
      <c r="W189" s="19" t="s">
        <v>73</v>
      </c>
      <c r="X189" s="2"/>
    </row>
    <row r="190" s="3" customFormat="1" ht="95.1" customHeight="1" spans="1:24">
      <c r="A190" s="19">
        <f t="shared" si="17"/>
        <v>185</v>
      </c>
      <c r="B190" s="20" t="s">
        <v>787</v>
      </c>
      <c r="C190" s="19" t="s">
        <v>811</v>
      </c>
      <c r="D190" s="21" t="s">
        <v>812</v>
      </c>
      <c r="E190" s="52" t="s">
        <v>813</v>
      </c>
      <c r="F190" s="23" t="s">
        <v>814</v>
      </c>
      <c r="G190" s="21">
        <v>45</v>
      </c>
      <c r="H190" s="21">
        <v>135</v>
      </c>
      <c r="I190" s="21">
        <v>592</v>
      </c>
      <c r="J190" s="19">
        <f t="shared" si="16"/>
        <v>100</v>
      </c>
      <c r="K190" s="19">
        <f t="shared" si="18"/>
        <v>100</v>
      </c>
      <c r="L190" s="35"/>
      <c r="M190" s="35"/>
      <c r="N190" s="35"/>
      <c r="O190" s="51">
        <v>100</v>
      </c>
      <c r="P190" s="51"/>
      <c r="Q190" s="51"/>
      <c r="R190" s="50"/>
      <c r="S190" s="50"/>
      <c r="T190" s="19" t="s">
        <v>167</v>
      </c>
      <c r="U190" s="19" t="s">
        <v>71</v>
      </c>
      <c r="V190" s="19" t="s">
        <v>755</v>
      </c>
      <c r="W190" s="19" t="s">
        <v>73</v>
      </c>
      <c r="X190" s="2"/>
    </row>
    <row r="191" s="3" customFormat="1" ht="63.9" customHeight="1" spans="1:24">
      <c r="A191" s="19">
        <f t="shared" si="17"/>
        <v>186</v>
      </c>
      <c r="B191" s="20" t="s">
        <v>815</v>
      </c>
      <c r="C191" s="19" t="s">
        <v>816</v>
      </c>
      <c r="D191" s="24" t="s">
        <v>817</v>
      </c>
      <c r="E191" s="52" t="s">
        <v>813</v>
      </c>
      <c r="F191" s="21" t="s">
        <v>818</v>
      </c>
      <c r="G191" s="21">
        <v>71</v>
      </c>
      <c r="H191" s="21">
        <v>213</v>
      </c>
      <c r="I191" s="21">
        <v>1138</v>
      </c>
      <c r="J191" s="19">
        <f t="shared" si="16"/>
        <v>100</v>
      </c>
      <c r="K191" s="19">
        <f t="shared" si="18"/>
        <v>100</v>
      </c>
      <c r="L191" s="35"/>
      <c r="M191" s="35"/>
      <c r="N191" s="35"/>
      <c r="O191" s="51">
        <v>100</v>
      </c>
      <c r="P191" s="51"/>
      <c r="Q191" s="51"/>
      <c r="R191" s="50"/>
      <c r="S191" s="50"/>
      <c r="T191" s="19" t="s">
        <v>167</v>
      </c>
      <c r="U191" s="19" t="s">
        <v>71</v>
      </c>
      <c r="V191" s="19" t="s">
        <v>755</v>
      </c>
      <c r="W191" s="19" t="s">
        <v>73</v>
      </c>
      <c r="X191" s="2"/>
    </row>
    <row r="192" s="3" customFormat="1" ht="83.1" customHeight="1" spans="1:24">
      <c r="A192" s="19">
        <f t="shared" si="17"/>
        <v>187</v>
      </c>
      <c r="B192" s="20" t="s">
        <v>819</v>
      </c>
      <c r="C192" s="19" t="s">
        <v>820</v>
      </c>
      <c r="D192" s="21" t="s">
        <v>821</v>
      </c>
      <c r="E192" s="52" t="s">
        <v>822</v>
      </c>
      <c r="F192" s="21" t="s">
        <v>823</v>
      </c>
      <c r="G192" s="21">
        <v>80</v>
      </c>
      <c r="H192" s="21">
        <v>240</v>
      </c>
      <c r="I192" s="21">
        <v>2654</v>
      </c>
      <c r="J192" s="19">
        <f t="shared" si="16"/>
        <v>150</v>
      </c>
      <c r="K192" s="19">
        <f t="shared" si="18"/>
        <v>150</v>
      </c>
      <c r="L192" s="35"/>
      <c r="M192" s="35"/>
      <c r="N192" s="35"/>
      <c r="O192" s="51">
        <v>150</v>
      </c>
      <c r="P192" s="51"/>
      <c r="Q192" s="51"/>
      <c r="R192" s="50"/>
      <c r="S192" s="50"/>
      <c r="T192" s="19" t="s">
        <v>167</v>
      </c>
      <c r="U192" s="19" t="s">
        <v>71</v>
      </c>
      <c r="V192" s="19" t="s">
        <v>755</v>
      </c>
      <c r="W192" s="19" t="s">
        <v>73</v>
      </c>
      <c r="X192" s="2"/>
    </row>
    <row r="193" s="3" customFormat="1" ht="102.9" customHeight="1" spans="1:24">
      <c r="A193" s="19">
        <f t="shared" si="17"/>
        <v>188</v>
      </c>
      <c r="B193" s="20" t="s">
        <v>824</v>
      </c>
      <c r="C193" s="53" t="s">
        <v>825</v>
      </c>
      <c r="D193" s="21" t="s">
        <v>826</v>
      </c>
      <c r="E193" s="52" t="s">
        <v>809</v>
      </c>
      <c r="F193" s="21" t="s">
        <v>827</v>
      </c>
      <c r="G193" s="21">
        <v>785</v>
      </c>
      <c r="H193" s="21">
        <v>2355</v>
      </c>
      <c r="I193" s="21">
        <v>13673</v>
      </c>
      <c r="J193" s="19">
        <f t="shared" si="16"/>
        <v>170</v>
      </c>
      <c r="K193" s="19">
        <f t="shared" si="18"/>
        <v>170</v>
      </c>
      <c r="L193" s="35"/>
      <c r="M193" s="35"/>
      <c r="N193" s="35"/>
      <c r="O193" s="35">
        <v>170</v>
      </c>
      <c r="P193" s="35"/>
      <c r="Q193" s="35"/>
      <c r="R193" s="54"/>
      <c r="S193" s="54"/>
      <c r="T193" s="19" t="s">
        <v>167</v>
      </c>
      <c r="U193" s="19" t="s">
        <v>71</v>
      </c>
      <c r="V193" s="19" t="s">
        <v>755</v>
      </c>
      <c r="W193" s="19" t="s">
        <v>73</v>
      </c>
      <c r="X193" s="2"/>
    </row>
    <row r="194" s="3" customFormat="1" ht="293.1" customHeight="1" spans="1:24">
      <c r="A194" s="19">
        <f t="shared" si="17"/>
        <v>189</v>
      </c>
      <c r="B194" s="20" t="s">
        <v>828</v>
      </c>
      <c r="C194" s="20" t="s">
        <v>829</v>
      </c>
      <c r="D194" s="21" t="s">
        <v>830</v>
      </c>
      <c r="E194" s="22" t="s">
        <v>501</v>
      </c>
      <c r="F194" s="21" t="s">
        <v>831</v>
      </c>
      <c r="G194" s="21">
        <v>431</v>
      </c>
      <c r="H194" s="21">
        <v>1293</v>
      </c>
      <c r="I194" s="21">
        <v>2169</v>
      </c>
      <c r="J194" s="19">
        <f t="shared" si="16"/>
        <v>490</v>
      </c>
      <c r="K194" s="19">
        <f t="shared" si="18"/>
        <v>490</v>
      </c>
      <c r="L194" s="35">
        <v>490</v>
      </c>
      <c r="M194" s="35"/>
      <c r="N194" s="35"/>
      <c r="O194" s="35"/>
      <c r="P194" s="35"/>
      <c r="Q194" s="35"/>
      <c r="R194" s="35"/>
      <c r="S194" s="35"/>
      <c r="T194" s="19" t="s">
        <v>167</v>
      </c>
      <c r="U194" s="19" t="s">
        <v>71</v>
      </c>
      <c r="V194" s="20" t="s">
        <v>755</v>
      </c>
      <c r="W194" s="19" t="s">
        <v>73</v>
      </c>
      <c r="X194" s="2"/>
    </row>
    <row r="195" s="3" customFormat="1" ht="78" customHeight="1" spans="1:24">
      <c r="A195" s="19">
        <f t="shared" si="17"/>
        <v>190</v>
      </c>
      <c r="B195" s="20" t="s">
        <v>832</v>
      </c>
      <c r="C195" s="20" t="s">
        <v>833</v>
      </c>
      <c r="D195" s="19" t="s">
        <v>834</v>
      </c>
      <c r="E195" s="22" t="s">
        <v>501</v>
      </c>
      <c r="F195" s="20" t="s">
        <v>835</v>
      </c>
      <c r="G195" s="20">
        <v>25</v>
      </c>
      <c r="H195" s="21">
        <v>75</v>
      </c>
      <c r="I195" s="21">
        <v>456</v>
      </c>
      <c r="J195" s="19">
        <f t="shared" si="16"/>
        <v>50</v>
      </c>
      <c r="K195" s="19">
        <f t="shared" si="18"/>
        <v>50</v>
      </c>
      <c r="L195" s="35"/>
      <c r="M195" s="35">
        <v>50</v>
      </c>
      <c r="N195" s="35"/>
      <c r="O195" s="35"/>
      <c r="P195" s="35"/>
      <c r="Q195" s="35"/>
      <c r="R195" s="35"/>
      <c r="S195" s="35"/>
      <c r="T195" s="19" t="s">
        <v>423</v>
      </c>
      <c r="U195" s="19" t="s">
        <v>71</v>
      </c>
      <c r="V195" s="20" t="s">
        <v>755</v>
      </c>
      <c r="W195" s="19" t="s">
        <v>424</v>
      </c>
      <c r="X195" s="2"/>
    </row>
    <row r="196" s="3" customFormat="1" ht="78" customHeight="1" spans="1:24">
      <c r="A196" s="19">
        <f t="shared" si="17"/>
        <v>191</v>
      </c>
      <c r="B196" s="20" t="s">
        <v>836</v>
      </c>
      <c r="C196" s="20" t="s">
        <v>75</v>
      </c>
      <c r="D196" s="21" t="s">
        <v>837</v>
      </c>
      <c r="E196" s="22" t="s">
        <v>535</v>
      </c>
      <c r="F196" s="21" t="s">
        <v>838</v>
      </c>
      <c r="G196" s="21"/>
      <c r="H196" s="21"/>
      <c r="I196" s="21"/>
      <c r="J196" s="19">
        <f t="shared" si="16"/>
        <v>178</v>
      </c>
      <c r="K196" s="19">
        <f t="shared" si="18"/>
        <v>178</v>
      </c>
      <c r="L196" s="35">
        <v>178</v>
      </c>
      <c r="M196" s="35"/>
      <c r="N196" s="35"/>
      <c r="O196" s="35"/>
      <c r="P196" s="35"/>
      <c r="Q196" s="35"/>
      <c r="R196" s="35"/>
      <c r="S196" s="35"/>
      <c r="T196" s="19" t="s">
        <v>70</v>
      </c>
      <c r="U196" s="19" t="s">
        <v>836</v>
      </c>
      <c r="V196" s="20" t="s">
        <v>755</v>
      </c>
      <c r="W196" s="19" t="s">
        <v>73</v>
      </c>
      <c r="X196" s="2"/>
    </row>
  </sheetData>
  <autoFilter xmlns:etc="http://www.wps.cn/officeDocument/2017/etCustomData" ref="A5:AM196" etc:filterBottomFollowUsedRange="0">
    <extLst/>
  </autoFilter>
  <sortState ref="B6:Z202">
    <sortCondition ref="V6:V202"/>
  </sortState>
  <mergeCells count="21">
    <mergeCell ref="A1:B1"/>
    <mergeCell ref="A2:V2"/>
    <mergeCell ref="G3:H3"/>
    <mergeCell ref="J3:S3"/>
    <mergeCell ref="K4:O4"/>
    <mergeCell ref="P4:R4"/>
    <mergeCell ref="A3:A5"/>
    <mergeCell ref="B3:B5"/>
    <mergeCell ref="C3:C5"/>
    <mergeCell ref="D3:D5"/>
    <mergeCell ref="E3:E5"/>
    <mergeCell ref="F3:F5"/>
    <mergeCell ref="G4:G5"/>
    <mergeCell ref="H4:H5"/>
    <mergeCell ref="I3:I5"/>
    <mergeCell ref="J4:J5"/>
    <mergeCell ref="S4:S5"/>
    <mergeCell ref="T3:T5"/>
    <mergeCell ref="U3:U5"/>
    <mergeCell ref="V3:V5"/>
    <mergeCell ref="W3:W5"/>
  </mergeCells>
  <printOptions horizontalCentered="1"/>
  <pageMargins left="0.590277777777778" right="0.590277777777778" top="0.747916666666667" bottom="0.747916666666667" header="0.298611111111111" footer="0.590277777777778"/>
  <pageSetup paperSize="9" scale="58" fitToHeight="0" orientation="landscape"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资金明细</vt: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山阳鹏鱼雁</cp:lastModifiedBy>
  <dcterms:created xsi:type="dcterms:W3CDTF">2006-09-13T11:21:00Z</dcterms:created>
  <cp:lastPrinted>2023-01-03T08:59:00Z</cp:lastPrinted>
  <dcterms:modified xsi:type="dcterms:W3CDTF">2025-05-06T02:23:58Z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ADB35DB91E3E4EBC8EE64DEF0EC666FA_13</vt:lpwstr>
  </property>
</Properties>
</file>